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dio'!$1:$2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'bilanca'!$A$1:$E$29</definedName>
    <definedName name="_xlnm.Print_Area" localSheetId="4">'posebni dio'!$A$1:$E$266</definedName>
    <definedName name="_xlnm.Print_Area" localSheetId="1">'prihodi'!$A$1:$F$54</definedName>
    <definedName name="_xlnm.Print_Area" localSheetId="3">'račun financiranja'!$A$1:$F$10</definedName>
    <definedName name="_xlnm.Print_Area" localSheetId="2">'rashodi-opći dio'!$A$1:$F$82</definedName>
  </definedNames>
  <calcPr calcMode="manual" fullCalcOnLoad="1"/>
</workbook>
</file>

<file path=xl/sharedStrings.xml><?xml version="1.0" encoding="utf-8"?>
<sst xmlns="http://schemas.openxmlformats.org/spreadsheetml/2006/main" count="499" uniqueCount="215">
  <si>
    <t>Dodatna ulaganja na građevinskim objektima</t>
  </si>
  <si>
    <t>Uređaji, strojevi i oprema za ostale namjene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</si>
  <si>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</si>
  <si>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</si>
  <si>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</si>
  <si>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</si>
  <si>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</si>
  <si>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</si>
  <si>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</si>
  <si>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</si>
  <si>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</si>
  <si>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</si>
  <si>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</si>
  <si>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Financijski rashodi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</si>
  <si>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</si>
  <si>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</si>
  <si>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</si>
  <si>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</si>
  <si>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</si>
  <si>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4221</t>
  </si>
  <si>
    <t>Uredska oprema i namještaj</t>
  </si>
  <si>
    <t>4222</t>
  </si>
  <si>
    <t>Komunikacijska oprema</t>
  </si>
  <si>
    <t>Postrojenja i oprema</t>
  </si>
  <si>
    <t>4227</t>
  </si>
  <si>
    <t>Rashodi za dodatna ulaganja na nefinancijskoj imovini</t>
  </si>
  <si>
    <t>4511</t>
  </si>
  <si>
    <t>IZDACI ZA FINANCIJSKU IMOVINU I OTPLATE ZAJMOVA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</si>
  <si>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</si>
  <si>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</si>
  <si>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</si>
  <si>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</si>
  <si>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</si>
  <si>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Prihodi od dividendi</t>
  </si>
  <si>
    <t>B. RAČUN FINANCIRANJA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</si>
  <si>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</si>
  <si>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</si>
  <si>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</si>
  <si>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</si>
  <si>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od administrativnih pristojbi i po posebnim propisima</t>
  </si>
  <si>
    <t>Prihodi po posebnim propisima</t>
  </si>
  <si>
    <t>Ostali nespomenuti prihodi</t>
  </si>
  <si>
    <t>PRIHODI OD PRODAJE NEFINANCIJSKE IMOVINE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</si>
  <si>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</si>
  <si>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</si>
  <si>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</si>
  <si>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</si>
  <si>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</si>
  <si>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</si>
  <si>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</si>
  <si>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</si>
  <si>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</si>
  <si>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</si>
  <si>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</si>
  <si>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</si>
  <si>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</si>
  <si>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</si>
  <si>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</si>
  <si>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</si>
  <si>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</si>
  <si>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</si>
  <si>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</si>
  <si>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</si>
  <si>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</si>
  <si>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</si>
  <si>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</si>
  <si>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Članarine</t>
  </si>
  <si>
    <t>RASHODI ZA NABAVU NEFINANCIJSKE IMOVINE</t>
  </si>
  <si>
    <t>NETO FINANCIRANJE</t>
  </si>
  <si>
    <t>Ostali financijski rashodi</t>
  </si>
  <si>
    <t>Bankarske usluge i usluge platnog prometa</t>
  </si>
  <si>
    <t>Zatezne kamate</t>
  </si>
  <si>
    <t>K2001</t>
  </si>
  <si>
    <t>A1005</t>
  </si>
  <si>
    <t>I. OPĆI DIO</t>
  </si>
  <si>
    <t>II. POSEBNI DIO</t>
  </si>
  <si>
    <t>A1006</t>
  </si>
  <si>
    <t>A1007</t>
  </si>
  <si>
    <t>A1008</t>
  </si>
  <si>
    <t>A1009</t>
  </si>
  <si>
    <t>A1010</t>
  </si>
  <si>
    <t>PRIHODI POSLOVANJA I PRIHODI OD PRODAJE NEFINANCIJSKE IMOVINE</t>
  </si>
  <si>
    <t>RASHODI POSLOVANJA I RASHODI ZA NABAVU NEFINANCIJSKE IMOVINE</t>
  </si>
  <si>
    <t>Naknade za rad predstavničkih i izvršnih tijela, povjerenstva i sl.</t>
  </si>
  <si>
    <t>Ulaganja u računalne programe</t>
  </si>
  <si>
    <t>Nematerijalna proizvedena imovina</t>
  </si>
  <si>
    <t>-</t>
  </si>
  <si>
    <t>Zdravstvene usluge</t>
  </si>
  <si>
    <t>Financijski  rashodi</t>
  </si>
  <si>
    <t>Rashodi za nabavu neproizvedene dugotrajne imovine</t>
  </si>
  <si>
    <t>Plaće za za prekovremeni rad</t>
  </si>
  <si>
    <t>A1013</t>
  </si>
  <si>
    <t xml:space="preserve">Doprinosi za obvezno zdravstveno osiguranje </t>
  </si>
  <si>
    <t>Doprinosi za obvezno osiguranje u slučaju nezaposlenosti</t>
  </si>
  <si>
    <t>Plaće (Bruto)</t>
  </si>
  <si>
    <t>Izdaci za otplatu glavnice primljenih kredita i zajmova</t>
  </si>
  <si>
    <t xml:space="preserve">Doprinosi za obvezno osiguranje u slučaju nezaposlenosti </t>
  </si>
  <si>
    <t>Doprinosi</t>
  </si>
  <si>
    <t>Doprinosi za zdravstveno osiguranje</t>
  </si>
  <si>
    <t>Doprinosi za obvezno zdravstveno osiguranje</t>
  </si>
  <si>
    <t>Prihodi od pozitivnih tečajnih razlika</t>
  </si>
  <si>
    <t>Sufinanciranje cijene usluge, participacije i sl.</t>
  </si>
  <si>
    <t>Dopunsko zdravstveno osiguranje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</si>
  <si>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</si>
  <si>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</si>
  <si>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</si>
  <si>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iz proračuna</t>
  </si>
  <si>
    <t>Prihodi iz proračuna za financiranje redovne djelatnosti prorač. korisnika</t>
  </si>
  <si>
    <t>Doprinos za nezaposlene  ( 5% )</t>
  </si>
  <si>
    <t xml:space="preserve">Doprinos na mirovina - branitelji (3%)  </t>
  </si>
  <si>
    <t xml:space="preserve">Doprinos na mirovine (1%) </t>
  </si>
  <si>
    <t>Prihodi od proračuna- dopunsko</t>
  </si>
  <si>
    <t>Prihodi po čl. 63 Zakona o obv. zdr. osigur.</t>
  </si>
  <si>
    <t>Posebni doprinos na duhanske prerađevine (32%)</t>
  </si>
  <si>
    <t>Otplata glavnice primljenih kredita i zajmova od međunarodnih organizacija, institucija i tijela EU te inozemnih vlada</t>
  </si>
  <si>
    <t>HRVATSKI ZAVOD ZA ZDRAVSTVENO OSIGURANJE</t>
  </si>
  <si>
    <t>ADMINISTRACIJA I UPRAVLJANJE  OBVEZNIM ZDRAVSTVENIM OSIGURANJEM</t>
  </si>
  <si>
    <t>Računalne usluge</t>
  </si>
  <si>
    <t>Zdravstvene i veterinarske usluge</t>
  </si>
  <si>
    <t>Ostali nespomenuti financijski rashodi</t>
  </si>
  <si>
    <t>Nematerijalna imovina</t>
  </si>
  <si>
    <t>Licence</t>
  </si>
  <si>
    <t>Poslovni objekti</t>
  </si>
  <si>
    <t>Oprema za održavanje i zaštitu</t>
  </si>
  <si>
    <t>Ulaganje u računalne programe</t>
  </si>
  <si>
    <t xml:space="preserve">Naknade građanima i kućanstvima na temelju osiguranja </t>
  </si>
  <si>
    <t>3711</t>
  </si>
  <si>
    <t>Naknade građanima i kućanstvima u novcu</t>
  </si>
  <si>
    <t>Naknade građanima i kućanstvima na temelju osiguranja i druge naknade</t>
  </si>
  <si>
    <t>NAKNADE BRANITELJIMA</t>
  </si>
  <si>
    <t>Ostale naknade građanima i kućanstvima iz proračuna</t>
  </si>
  <si>
    <t>OSTALE ISPLATE OSIGURANICIMA</t>
  </si>
  <si>
    <t>3712</t>
  </si>
  <si>
    <t>PRIPRAVNIČKI STAŽ ZA ZDRAVSTVENE DJELATNIKE</t>
  </si>
  <si>
    <t>SPECIJALIZACIJE</t>
  </si>
  <si>
    <t>Plaće za posebne uvjete rada</t>
  </si>
  <si>
    <t>3214</t>
  </si>
  <si>
    <t>Ostale naknade troškova zaposlenika</t>
  </si>
  <si>
    <t>3227</t>
  </si>
  <si>
    <t>Službena radna i zaštitna odjeća i obuća</t>
  </si>
  <si>
    <t>Naknade troškova osobama izvan radnog odnosa</t>
  </si>
  <si>
    <t>Pristojbe i naknade</t>
  </si>
  <si>
    <t>ZDRAVSTVENA ZAŠTITA NA RADU</t>
  </si>
  <si>
    <t>NAKNADA ŠTETE- PROFESIONALNE BOLESTI</t>
  </si>
  <si>
    <t>Naknada štete pravnim i fizičkim osobama</t>
  </si>
  <si>
    <t>Naknada štete</t>
  </si>
  <si>
    <t>ZDRAVSTVENA ZAŠTITA OBVEZNOG ZDRAVSTVENOG OSIGURANJA</t>
  </si>
  <si>
    <t>Doprinosi za obvezno zdravstveno osiguranje za slučaj ozljede na radu</t>
  </si>
  <si>
    <t>Prihodi od nadležnog proračuna za financiranje rashoda poslovanja</t>
  </si>
  <si>
    <t>Naknade građanima i kućanstvima u naravi -putem ustanova u javnom sektoru</t>
  </si>
  <si>
    <t>Naknade građanima i kućanstvima u naravi - neposredno ili putem ustanova izvan javnog sektora</t>
  </si>
  <si>
    <t>Naknade građanima i kućanstvima u novcu - neposredno ili putem ustanova izvan javnog sektora</t>
  </si>
  <si>
    <t>Pomoći iz inozemstva  i od subjekata unutar općeg proračuna</t>
  </si>
  <si>
    <t>Pomoći proračunu iz drugih proračuna</t>
  </si>
  <si>
    <t>Tekuće pomoći iz državnog proračuna</t>
  </si>
  <si>
    <t>Tekuće pomoći proračunu iz drugih proračuna</t>
  </si>
  <si>
    <t>A1000</t>
  </si>
  <si>
    <t>A1001</t>
  </si>
  <si>
    <t>K2000</t>
  </si>
  <si>
    <t>A1002</t>
  </si>
  <si>
    <t>A1003</t>
  </si>
  <si>
    <t>A1004</t>
  </si>
  <si>
    <t>A1011</t>
  </si>
  <si>
    <t>A1012</t>
  </si>
  <si>
    <t>OBVEZNO ZDRAVSTVENO OSIGURANJE</t>
  </si>
  <si>
    <t>DOBROVOLJNO ZDRAVSTVENO OSIGURANJE</t>
  </si>
  <si>
    <t>ADMINISTRACIJA I UPRAVLJANJE DOBROVOLJNIM ZDRAVSTVENIM OSIGURANJEM</t>
  </si>
  <si>
    <t>ZDRAVSTVSTVENA ZAŠTITA DOBROVOLJNOG ZDRAVSTVENOG OSIGURANJA</t>
  </si>
  <si>
    <t>RASHODI ZA NABAVU NEFINANCIJSKE IMOVINE DOBROVOLJNOG ZDRAVSTVENOG OSIGURANJA</t>
  </si>
  <si>
    <t>Ostale naknade troškova zaposlenih</t>
  </si>
  <si>
    <t>Premije osiguranja</t>
  </si>
  <si>
    <t>LIJEČENJE INO OSIGURANIKA U REPUBLICI HRVATSKOJ</t>
  </si>
  <si>
    <t>Naknade građanima i kućanstvima u novcu i - neposredno ili putem ustanova izvan javnog sektora</t>
  </si>
  <si>
    <t>3714</t>
  </si>
  <si>
    <t>Naknade građanima i kućanstvima u naravi - putem ustanova u javnom sektoru</t>
  </si>
  <si>
    <t>Troškovi sudskih postupaka</t>
  </si>
  <si>
    <t>NAKNADE ZA REDOVNI RODILJNI DOPUST</t>
  </si>
  <si>
    <t xml:space="preserve">NAKNADE PLAĆE ZBOG PRIVREMENE NESPOSOBNOSTI ZA RAD </t>
  </si>
  <si>
    <t>NAKNADE PLAĆA  PRIVREMENE NESPOSOBNOSTI ZA RAD ZBOG PRIZNATE OZLJEDE NA RADU I PROFESIONALNE BOLESTI</t>
  </si>
  <si>
    <t>Ostali prihodi za posebne namjene -( AO )</t>
  </si>
  <si>
    <t xml:space="preserve">Naknade građanima i kućanstvima u naravi </t>
  </si>
  <si>
    <t>A1014</t>
  </si>
  <si>
    <t>INCA - PROJEKT EU</t>
  </si>
  <si>
    <t>A1015</t>
  </si>
  <si>
    <t>ASSESS CT - PROJEKT EU</t>
  </si>
  <si>
    <t>JANPA -PROJEKT EU</t>
  </si>
  <si>
    <t>A1017</t>
  </si>
  <si>
    <t>EHN-JA-PROJEKT EU</t>
  </si>
  <si>
    <t>PROJEKTI EU</t>
  </si>
  <si>
    <t>A1016</t>
  </si>
  <si>
    <t>Tekuće pomoći od institucija i tijela EU</t>
  </si>
  <si>
    <t>Pomoći od međunarodnih org. te institucija i tijela EU</t>
  </si>
  <si>
    <t>Ostali nespomenuti prihodi po posebnim propisima</t>
  </si>
  <si>
    <t>Ostale nespomenute kazne</t>
  </si>
  <si>
    <t>Ostale kazne</t>
  </si>
  <si>
    <t>Kazne, upravne mjere i ostali prihodi</t>
  </si>
  <si>
    <t>Kazne i upravne mjere</t>
  </si>
  <si>
    <t>Negativne tečajne razlike i razlike zbog primjene valutne klauzule</t>
  </si>
  <si>
    <t>Otplata glavnice primljenih zajmova od tuzemnih trgovačkih društava izvan javnog sektora - dugoročni</t>
  </si>
  <si>
    <t>Ostali prihodi za posebne namjene -( INO osiguranje, stručno osposobljavanje )</t>
  </si>
  <si>
    <t>BROJČANA OZNAKA I NAZIV</t>
  </si>
  <si>
    <t>INDEKS</t>
  </si>
  <si>
    <t>4=3/2*100</t>
  </si>
  <si>
    <t>1</t>
  </si>
  <si>
    <t>07</t>
  </si>
  <si>
    <t xml:space="preserve"> IZVRŠENJE FINANCIJSKOG PLANA
HRVATSKOG ZAVODA ZA ZDRAVSTVENO OSIGURANJE
ZA PRVO POLUGODIŠTE 2015.                                                                                                                                                                          </t>
  </si>
  <si>
    <t>IZVORNI PLAN 2015.</t>
  </si>
  <si>
    <t>IZVRŠENJE
1.-6.2015.</t>
  </si>
  <si>
    <t>UKUPNI PRIHODI</t>
  </si>
  <si>
    <t>UKUPNI RASHODI</t>
  </si>
  <si>
    <t>RAZLIKA - VIŠAK / MANJAK</t>
  </si>
  <si>
    <t>PRIMICI OD FINANCIJSKE IMOVINE I ZADUŽIVANJA</t>
  </si>
  <si>
    <t>VIŠAK / MANJAK + NETO FINANCIRANJE</t>
  </si>
  <si>
    <t>PRIJENOS DEPOZITA IZ PRETHODNE GODINE</t>
  </si>
  <si>
    <t>PRIJENOS DEPOZITA U SLJEDEĆE RAZDOBLJE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</si>
</sst>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\.mm\.dd"/>
    <numFmt numFmtId="165" formatCode="0;[Red]0"/>
  </numFmts>
  <fonts count="74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MS Sans Serif"/>
      <family val="2"/>
    </font>
    <font>
      <sz val="9"/>
      <color indexed="8"/>
      <name val="Times New Roman"/>
      <family val="1"/>
    </font>
    <font>
      <sz val="9.5"/>
      <color indexed="8"/>
      <name val="Times New Roman"/>
      <family val="1"/>
    </font>
    <font>
      <sz val="9"/>
      <name val="Times New Roman"/>
      <family val="1"/>
    </font>
    <font>
      <sz val="10"/>
      <name val="Geneva"/>
      <family val="0"/>
    </font>
    <font>
      <b/>
      <sz val="8"/>
      <color indexed="8"/>
      <name val="Times New Roman"/>
      <family val="1"/>
    </font>
    <font>
      <sz val="8"/>
      <color indexed="8"/>
      <name val="MS Sans Serif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20" borderId="1" applyNumberFormat="0" applyFont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7" fillId="28" borderId="2" applyNumberFormat="0" applyAlignment="0" applyProtection="0"/>
    <xf numFmtId="0" fontId="58" fillId="28" borderId="3" applyNumberFormat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31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1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 wrapText="1"/>
    </xf>
    <xf numFmtId="0" fontId="6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10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horizontal="left" vertical="center"/>
    </xf>
    <xf numFmtId="0" fontId="15" fillId="0" borderId="0" xfId="0" applyFont="1" applyAlignment="1" quotePrefix="1">
      <alignment horizontal="left" vertical="center"/>
    </xf>
    <xf numFmtId="0" fontId="17" fillId="0" borderId="0" xfId="0" applyNumberFormat="1" applyFont="1" applyFill="1" applyBorder="1" applyAlignment="1" applyProtection="1" quotePrefix="1">
      <alignment horizontal="left"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8" fillId="0" borderId="1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 quotePrefix="1">
      <alignment horizontal="left" wrapText="1"/>
      <protection/>
    </xf>
    <xf numFmtId="0" fontId="19" fillId="0" borderId="11" xfId="0" applyNumberFormat="1" applyFont="1" applyFill="1" applyBorder="1" applyAlignment="1" applyProtection="1">
      <alignment wrapText="1"/>
      <protection/>
    </xf>
    <xf numFmtId="3" fontId="8" fillId="0" borderId="1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 quotePrefix="1">
      <alignment horizontal="left"/>
    </xf>
    <xf numFmtId="3" fontId="8" fillId="0" borderId="12" xfId="0" applyNumberFormat="1" applyFont="1" applyFill="1" applyBorder="1" applyAlignment="1" applyProtection="1">
      <alignment horizontal="right" wrapText="1"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2" fontId="13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quotePrefix="1">
      <alignment horizontal="left" wrapText="1"/>
    </xf>
    <xf numFmtId="0" fontId="18" fillId="0" borderId="0" xfId="0" applyNumberFormat="1" applyFont="1" applyFill="1" applyBorder="1" applyAlignment="1" applyProtection="1">
      <alignment horizontal="left"/>
      <protection/>
    </xf>
    <xf numFmtId="3" fontId="20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Alignment="1">
      <alignment vertical="center"/>
    </xf>
    <xf numFmtId="2" fontId="16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3" fontId="21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 quotePrefix="1">
      <alignment horizontal="left" vertical="center" wrapText="1"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3" fontId="8" fillId="0" borderId="0" xfId="0" applyNumberFormat="1" applyFont="1" applyFill="1" applyBorder="1" applyAlignment="1" applyProtection="1">
      <alignment horizontal="right" wrapText="1"/>
      <protection/>
    </xf>
    <xf numFmtId="4" fontId="8" fillId="0" borderId="0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 vertical="center"/>
    </xf>
    <xf numFmtId="14" fontId="13" fillId="33" borderId="0" xfId="0" applyNumberFormat="1" applyFont="1" applyFill="1" applyBorder="1" applyAlignment="1" applyProtection="1">
      <alignment/>
      <protection/>
    </xf>
    <xf numFmtId="3" fontId="21" fillId="0" borderId="12" xfId="51" applyNumberFormat="1" applyFont="1" applyFill="1" applyBorder="1" applyAlignment="1">
      <alignment horizontal="center" vertical="center" wrapText="1"/>
      <protection/>
    </xf>
    <xf numFmtId="3" fontId="33" fillId="0" borderId="12" xfId="51" applyNumberFormat="1" applyFont="1" applyFill="1" applyBorder="1" applyAlignment="1">
      <alignment horizontal="center" vertical="center" wrapText="1"/>
      <protection/>
    </xf>
    <xf numFmtId="0" fontId="31" fillId="0" borderId="12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Font="1" applyBorder="1" applyAlignment="1" quotePrefix="1">
      <alignment horizontal="left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10" xfId="0" applyFont="1" applyBorder="1" applyAlignment="1" quotePrefix="1">
      <alignment horizontal="left" wrapText="1"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21" fillId="0" borderId="10" xfId="51" applyNumberFormat="1" applyFont="1" applyFill="1" applyBorder="1" applyAlignment="1">
      <alignment horizontal="center" vertical="center" wrapText="1"/>
      <protection/>
    </xf>
    <xf numFmtId="3" fontId="33" fillId="0" borderId="10" xfId="51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 quotePrefix="1">
      <alignment horizontal="left"/>
    </xf>
    <xf numFmtId="3" fontId="3" fillId="0" borderId="13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left" vertical="top"/>
    </xf>
    <xf numFmtId="3" fontId="4" fillId="33" borderId="0" xfId="0" applyNumberFormat="1" applyFont="1" applyFill="1" applyBorder="1" applyAlignment="1" applyProtection="1">
      <alignment horizontal="right"/>
      <protection/>
    </xf>
    <xf numFmtId="0" fontId="27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justify"/>
    </xf>
    <xf numFmtId="0" fontId="3" fillId="0" borderId="0" xfId="0" applyFont="1" applyBorder="1" applyAlignment="1" quotePrefix="1">
      <alignment horizontal="left" vertical="center"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quotePrefix="1">
      <alignment horizontal="left" vertical="center"/>
    </xf>
    <xf numFmtId="3" fontId="20" fillId="0" borderId="0" xfId="0" applyNumberFormat="1" applyFont="1" applyFill="1" applyBorder="1" applyAlignment="1" applyProtection="1">
      <alignment horizontal="right"/>
      <protection/>
    </xf>
    <xf numFmtId="4" fontId="2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 quotePrefix="1">
      <alignment horizontal="left" vertical="top"/>
    </xf>
    <xf numFmtId="3" fontId="20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4" fontId="2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 quotePrefix="1">
      <alignment horizontal="left" vertical="top"/>
      <protection/>
    </xf>
    <xf numFmtId="0" fontId="2" fillId="0" borderId="0" xfId="0" applyFont="1" applyBorder="1" applyAlignment="1" quotePrefix="1">
      <alignment horizontal="left" vertical="top"/>
    </xf>
    <xf numFmtId="0" fontId="4" fillId="0" borderId="0" xfId="0" applyNumberFormat="1" applyFont="1" applyFill="1" applyBorder="1" applyAlignment="1" applyProtection="1" quotePrefix="1">
      <alignment horizontal="left" vertical="top"/>
      <protection/>
    </xf>
    <xf numFmtId="0" fontId="7" fillId="0" borderId="0" xfId="0" applyNumberFormat="1" applyFont="1" applyFill="1" applyBorder="1" applyAlignment="1" applyProtection="1" quotePrefix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 quotePrefix="1">
      <alignment horizontal="left" wrapText="1"/>
      <protection/>
    </xf>
    <xf numFmtId="3" fontId="3" fillId="0" borderId="13" xfId="0" applyNumberFormat="1" applyFont="1" applyFill="1" applyBorder="1" applyAlignment="1" applyProtection="1">
      <alignment horizontal="right" wrapText="1"/>
      <protection/>
    </xf>
    <xf numFmtId="2" fontId="3" fillId="0" borderId="13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3" fontId="20" fillId="0" borderId="0" xfId="0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3" fontId="21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3" fontId="20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/>
      <protection/>
    </xf>
    <xf numFmtId="3" fontId="71" fillId="0" borderId="0" xfId="0" applyNumberFormat="1" applyFont="1" applyFill="1" applyBorder="1" applyAlignment="1" applyProtection="1">
      <alignment horizontal="right" wrapText="1"/>
      <protection/>
    </xf>
    <xf numFmtId="2" fontId="72" fillId="0" borderId="0" xfId="0" applyNumberFormat="1" applyFont="1" applyFill="1" applyBorder="1" applyAlignment="1" applyProtection="1">
      <alignment horizontal="right" wrapText="1"/>
      <protection/>
    </xf>
    <xf numFmtId="2" fontId="71" fillId="0" borderId="0" xfId="0" applyNumberFormat="1" applyFont="1" applyFill="1" applyBorder="1" applyAlignment="1" applyProtection="1">
      <alignment horizontal="right" wrapText="1"/>
      <protection/>
    </xf>
    <xf numFmtId="2" fontId="71" fillId="0" borderId="0" xfId="0" applyNumberFormat="1" applyFont="1" applyFill="1" applyBorder="1" applyAlignment="1" applyProtection="1">
      <alignment horizontal="right" wrapText="1"/>
      <protection/>
    </xf>
    <xf numFmtId="2" fontId="3" fillId="0" borderId="0" xfId="0" applyNumberFormat="1" applyFont="1" applyFill="1" applyBorder="1" applyAlignment="1" applyProtection="1">
      <alignment horizontal="right" wrapText="1"/>
      <protection/>
    </xf>
    <xf numFmtId="3" fontId="71" fillId="0" borderId="0" xfId="0" applyNumberFormat="1" applyFont="1" applyFill="1" applyBorder="1" applyAlignment="1" applyProtection="1">
      <alignment horizontal="right" wrapText="1"/>
      <protection/>
    </xf>
    <xf numFmtId="2" fontId="72" fillId="0" borderId="0" xfId="0" applyNumberFormat="1" applyFont="1" applyFill="1" applyBorder="1" applyAlignment="1" applyProtection="1">
      <alignment horizontal="right"/>
      <protection/>
    </xf>
    <xf numFmtId="3" fontId="71" fillId="33" borderId="0" xfId="0" applyNumberFormat="1" applyFont="1" applyFill="1" applyBorder="1" applyAlignment="1" applyProtection="1">
      <alignment horizontal="right"/>
      <protection/>
    </xf>
    <xf numFmtId="3" fontId="71" fillId="0" borderId="0" xfId="0" applyNumberFormat="1" applyFont="1" applyFill="1" applyBorder="1" applyAlignment="1" applyProtection="1">
      <alignment horizontal="right"/>
      <protection/>
    </xf>
    <xf numFmtId="4" fontId="71" fillId="0" borderId="0" xfId="0" applyNumberFormat="1" applyFont="1" applyFill="1" applyBorder="1" applyAlignment="1" applyProtection="1">
      <alignment horizontal="right"/>
      <protection/>
    </xf>
    <xf numFmtId="4" fontId="7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25" fillId="0" borderId="14" xfId="0" applyNumberFormat="1" applyFont="1" applyFill="1" applyBorder="1" applyAlignment="1" applyProtection="1" quotePrefix="1">
      <alignment wrapText="1"/>
      <protection/>
    </xf>
    <xf numFmtId="4" fontId="21" fillId="0" borderId="12" xfId="52" applyNumberFormat="1" applyFont="1" applyFill="1" applyBorder="1" applyAlignment="1">
      <alignment horizontal="center" vertical="center" wrapText="1"/>
      <protection/>
    </xf>
    <xf numFmtId="0" fontId="35" fillId="0" borderId="12" xfId="50" applyFont="1" applyBorder="1" applyAlignment="1">
      <alignment horizontal="center"/>
      <protection/>
    </xf>
    <xf numFmtId="0" fontId="25" fillId="0" borderId="12" xfId="50" applyFont="1" applyBorder="1" applyAlignment="1">
      <alignment horizontal="left" wrapText="1"/>
      <protection/>
    </xf>
    <xf numFmtId="0" fontId="25" fillId="0" borderId="12" xfId="50" applyFont="1" applyBorder="1" applyAlignment="1">
      <alignment horizontal="left" vertical="top" wrapText="1"/>
      <protection/>
    </xf>
    <xf numFmtId="0" fontId="35" fillId="0" borderId="12" xfId="50" applyFont="1" applyBorder="1">
      <alignment/>
      <protection/>
    </xf>
    <xf numFmtId="0" fontId="25" fillId="0" borderId="12" xfId="50" applyFont="1" applyBorder="1" applyAlignment="1" quotePrefix="1">
      <alignment horizontal="left" wrapText="1"/>
      <protection/>
    </xf>
    <xf numFmtId="0" fontId="35" fillId="0" borderId="12" xfId="50" applyFont="1" applyBorder="1" applyAlignment="1">
      <alignment horizontal="center" vertical="top"/>
      <protection/>
    </xf>
    <xf numFmtId="0" fontId="8" fillId="0" borderId="14" xfId="0" applyFont="1" applyBorder="1" applyAlignment="1">
      <alignment/>
    </xf>
    <xf numFmtId="0" fontId="35" fillId="0" borderId="14" xfId="50" applyFont="1" applyBorder="1" applyAlignment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wrapText="1"/>
      <protection/>
    </xf>
    <xf numFmtId="3" fontId="3" fillId="0" borderId="13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71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3" fontId="73" fillId="0" borderId="0" xfId="0" applyNumberFormat="1" applyFont="1" applyFill="1" applyBorder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4" fontId="7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3" fontId="2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left" vertical="center"/>
    </xf>
    <xf numFmtId="4" fontId="2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left" vertical="center"/>
    </xf>
    <xf numFmtId="3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3" fontId="21" fillId="0" borderId="0" xfId="0" applyNumberFormat="1" applyFont="1" applyFill="1" applyBorder="1" applyAlignment="1">
      <alignment wrapText="1"/>
    </xf>
    <xf numFmtId="3" fontId="71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4" fontId="71" fillId="0" borderId="0" xfId="0" applyNumberFormat="1" applyFont="1" applyFill="1" applyBorder="1" applyAlignment="1">
      <alignment horizontal="right" vertical="center"/>
    </xf>
    <xf numFmtId="3" fontId="71" fillId="0" borderId="0" xfId="0" applyNumberFormat="1" applyFont="1" applyFill="1" applyBorder="1" applyAlignment="1" applyProtection="1">
      <alignment/>
      <protection/>
    </xf>
    <xf numFmtId="4" fontId="71" fillId="0" borderId="0" xfId="0" applyNumberFormat="1" applyFont="1" applyFill="1" applyBorder="1" applyAlignment="1" applyProtection="1">
      <alignment/>
      <protection/>
    </xf>
    <xf numFmtId="3" fontId="72" fillId="0" borderId="0" xfId="0" applyNumberFormat="1" applyFont="1" applyFill="1" applyBorder="1" applyAlignment="1" applyProtection="1">
      <alignment horizontal="right"/>
      <protection/>
    </xf>
    <xf numFmtId="4" fontId="72" fillId="0" borderId="0" xfId="0" applyNumberFormat="1" applyFont="1" applyFill="1" applyBorder="1" applyAlignment="1" applyProtection="1">
      <alignment horizontal="right"/>
      <protection/>
    </xf>
    <xf numFmtId="3" fontId="71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" fontId="71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left"/>
    </xf>
    <xf numFmtId="0" fontId="8" fillId="0" borderId="13" xfId="0" applyNumberFormat="1" applyFont="1" applyFill="1" applyBorder="1" applyAlignment="1" applyProtection="1" quotePrefix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left" vertical="top"/>
    </xf>
    <xf numFmtId="3" fontId="21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 quotePrefix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 quotePrefix="1">
      <alignment horizontal="left" vertical="justify"/>
      <protection/>
    </xf>
    <xf numFmtId="0" fontId="4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 quotePrefix="1">
      <alignment horizontal="left" vertical="justify"/>
    </xf>
    <xf numFmtId="0" fontId="4" fillId="0" borderId="0" xfId="0" applyFont="1" applyFill="1" applyBorder="1" applyAlignment="1" quotePrefix="1">
      <alignment horizontal="left" vertical="justify"/>
    </xf>
    <xf numFmtId="0" fontId="3" fillId="0" borderId="0" xfId="0" applyFont="1" applyFill="1" applyBorder="1" applyAlignment="1">
      <alignment horizontal="left" vertical="justify"/>
    </xf>
    <xf numFmtId="0" fontId="3" fillId="0" borderId="0" xfId="0" applyNumberFormat="1" applyFont="1" applyFill="1" applyBorder="1" applyAlignment="1" applyProtection="1">
      <alignment horizontal="left" vertical="justify"/>
      <protection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 quotePrefix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/>
      <protection/>
    </xf>
    <xf numFmtId="1" fontId="20" fillId="0" borderId="0" xfId="0" applyNumberFormat="1" applyFont="1" applyFill="1" applyBorder="1" applyAlignment="1" quotePrefix="1">
      <alignment horizontal="left" vertical="center" wrapText="1"/>
    </xf>
    <xf numFmtId="1" fontId="3" fillId="0" borderId="0" xfId="0" applyNumberFormat="1" applyFont="1" applyFill="1" applyBorder="1" applyAlignment="1" quotePrefix="1">
      <alignment horizontal="left" vertical="justify"/>
    </xf>
    <xf numFmtId="1" fontId="4" fillId="0" borderId="0" xfId="0" applyNumberFormat="1" applyFont="1" applyFill="1" applyBorder="1" applyAlignment="1" quotePrefix="1">
      <alignment horizontal="left" vertical="justify"/>
    </xf>
    <xf numFmtId="0" fontId="4" fillId="0" borderId="0" xfId="0" applyNumberFormat="1" applyFont="1" applyFill="1" applyBorder="1" applyAlignment="1" applyProtection="1" quotePrefix="1">
      <alignment horizontal="left" vertical="justify"/>
      <protection/>
    </xf>
    <xf numFmtId="0" fontId="3" fillId="0" borderId="0" xfId="0" applyFont="1" applyFill="1" applyBorder="1" applyAlignment="1" quotePrefix="1">
      <alignment horizontal="left" vertical="justify"/>
    </xf>
    <xf numFmtId="165" fontId="20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left" vertical="center" wrapText="1"/>
    </xf>
    <xf numFmtId="165" fontId="21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7" fillId="0" borderId="0" xfId="0" applyFont="1" applyFill="1" applyAlignment="1" quotePrefix="1">
      <alignment horizontal="left"/>
    </xf>
    <xf numFmtId="0" fontId="15" fillId="0" borderId="0" xfId="0" applyFont="1" applyFill="1" applyAlignment="1" quotePrefix="1">
      <alignment horizontal="left"/>
    </xf>
    <xf numFmtId="0" fontId="15" fillId="0" borderId="15" xfId="0" applyFont="1" applyFill="1" applyBorder="1" applyAlignment="1" quotePrefix="1">
      <alignment horizontal="left"/>
    </xf>
    <xf numFmtId="0" fontId="16" fillId="0" borderId="0" xfId="0" applyFont="1" applyFill="1" applyAlignment="1" quotePrefix="1">
      <alignment horizontal="left"/>
    </xf>
    <xf numFmtId="3" fontId="33" fillId="0" borderId="11" xfId="51" applyNumberFormat="1" applyFont="1" applyFill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 wrapText="1"/>
    </xf>
    <xf numFmtId="0" fontId="25" fillId="0" borderId="0" xfId="50" applyFont="1" applyBorder="1" applyAlignment="1">
      <alignment horizontal="left" vertical="top" wrapText="1"/>
      <protection/>
    </xf>
    <xf numFmtId="0" fontId="31" fillId="0" borderId="14" xfId="0" applyFont="1" applyBorder="1" applyAlignment="1" quotePrefix="1">
      <alignment horizontal="center" vertical="center" wrapText="1"/>
    </xf>
    <xf numFmtId="0" fontId="31" fillId="0" borderId="16" xfId="0" applyFont="1" applyBorder="1" applyAlignment="1" quotePrefix="1">
      <alignment horizontal="center" vertical="center" wrapText="1"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34" fillId="0" borderId="14" xfId="50" applyFont="1" applyBorder="1" applyAlignment="1">
      <alignment horizontal="center" vertical="center"/>
      <protection/>
    </xf>
    <xf numFmtId="0" fontId="34" fillId="0" borderId="16" xfId="50" applyFont="1" applyBorder="1" applyAlignment="1">
      <alignment horizontal="center" vertical="center"/>
      <protection/>
    </xf>
    <xf numFmtId="164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 quotePrefix="1">
      <alignment horizontal="left" wrapText="1"/>
      <protection/>
    </xf>
    <xf numFmtId="0" fontId="12" fillId="0" borderId="11" xfId="0" applyNumberFormat="1" applyFont="1" applyFill="1" applyBorder="1" applyAlignment="1" applyProtection="1">
      <alignment wrapText="1"/>
      <protection/>
    </xf>
    <xf numFmtId="0" fontId="2" fillId="0" borderId="10" xfId="0" applyFont="1" applyBorder="1" applyAlignment="1" quotePrefix="1">
      <alignment horizontal="center" vertical="center" wrapText="1"/>
    </xf>
    <xf numFmtId="0" fontId="31" fillId="0" borderId="11" xfId="0" applyFont="1" applyBorder="1" applyAlignment="1" quotePrefix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 quotePrefix="1">
      <alignment horizontal="center" vertical="center" wrapText="1"/>
    </xf>
    <xf numFmtId="0" fontId="1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>
      <alignment horizontal="left" vertical="center"/>
    </xf>
    <xf numFmtId="164" fontId="31" fillId="0" borderId="11" xfId="0" applyNumberFormat="1" applyFont="1" applyBorder="1" applyAlignment="1" quotePrefix="1">
      <alignment horizontal="center" vertical="center"/>
    </xf>
    <xf numFmtId="0" fontId="32" fillId="0" borderId="11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1Prihodi-rashodi2004" xfId="50"/>
    <cellStyle name="Obično_Polugodišnji-sabor" xfId="51"/>
    <cellStyle name="Obično_prihodi 2005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SheetLayoutView="100" zoomScalePageLayoutView="0" workbookViewId="0" topLeftCell="A1">
      <selection activeCell="C2" sqref="C2"/>
    </sheetView>
  </sheetViews>
  <sheetFormatPr defaultColWidth="11.421875" defaultRowHeight="12.75"/>
  <cols>
    <col min="1" max="1" width="4.28125" style="3" customWidth="1"/>
    <col min="2" max="2" width="53.00390625" style="3" customWidth="1"/>
    <col min="3" max="3" width="15.28125" style="0" customWidth="1"/>
    <col min="4" max="4" width="15.140625" style="0" customWidth="1"/>
    <col min="5" max="5" width="8.140625" style="0" customWidth="1"/>
  </cols>
  <sheetData>
    <row r="1" spans="1:5" ht="58.5" customHeight="1">
      <c r="A1" s="311" t="s">
        <v>205</v>
      </c>
      <c r="B1" s="311"/>
      <c r="C1" s="311"/>
      <c r="D1" s="311"/>
      <c r="E1" s="311"/>
    </row>
    <row r="2" spans="1:5" ht="20.25" customHeight="1">
      <c r="A2" s="22"/>
      <c r="B2" s="22"/>
      <c r="C2" s="22"/>
      <c r="D2" s="196"/>
      <c r="E2" s="196"/>
    </row>
    <row r="3" spans="1:5" s="23" customFormat="1" ht="24" customHeight="1">
      <c r="A3" s="312" t="s">
        <v>74</v>
      </c>
      <c r="B3" s="312"/>
      <c r="C3" s="312"/>
      <c r="D3" s="312"/>
      <c r="E3" s="312"/>
    </row>
    <row r="4" spans="1:5" s="3" customFormat="1" ht="24" customHeight="1">
      <c r="A4" s="312" t="s">
        <v>3</v>
      </c>
      <c r="B4" s="312"/>
      <c r="C4" s="312"/>
      <c r="D4" s="312"/>
      <c r="E4" s="312"/>
    </row>
    <row r="5" spans="1:5" s="3" customFormat="1" ht="12" customHeight="1">
      <c r="A5" s="47"/>
      <c r="B5" s="45"/>
      <c r="C5" s="46"/>
      <c r="D5" s="103"/>
      <c r="E5" s="46"/>
    </row>
    <row r="6" spans="1:5" s="3" customFormat="1" ht="27" customHeight="1">
      <c r="A6" s="309" t="s">
        <v>200</v>
      </c>
      <c r="B6" s="310"/>
      <c r="C6" s="104" t="s">
        <v>206</v>
      </c>
      <c r="D6" s="104" t="s">
        <v>207</v>
      </c>
      <c r="E6" s="210" t="s">
        <v>201</v>
      </c>
    </row>
    <row r="7" spans="1:5" s="3" customFormat="1" ht="12" customHeight="1">
      <c r="A7" s="306">
        <v>1</v>
      </c>
      <c r="B7" s="307"/>
      <c r="C7" s="105">
        <v>2</v>
      </c>
      <c r="D7" s="105">
        <v>3</v>
      </c>
      <c r="E7" s="106" t="s">
        <v>202</v>
      </c>
    </row>
    <row r="8" spans="1:5" s="3" customFormat="1" ht="22.5" customHeight="1">
      <c r="A8" s="211">
        <v>6</v>
      </c>
      <c r="B8" s="212" t="s">
        <v>28</v>
      </c>
      <c r="C8" s="58">
        <f>prihodi!D5</f>
        <v>21964000000</v>
      </c>
      <c r="D8" s="58">
        <f>prihodi!E5</f>
        <v>10870114265</v>
      </c>
      <c r="E8" s="59">
        <f>D8/C8*100</f>
        <v>49.49059490529958</v>
      </c>
    </row>
    <row r="9" spans="1:5" s="3" customFormat="1" ht="31.5">
      <c r="A9" s="211">
        <v>7</v>
      </c>
      <c r="B9" s="213" t="s">
        <v>42</v>
      </c>
      <c r="C9" s="58">
        <f>prihodi!D51</f>
        <v>0</v>
      </c>
      <c r="D9" s="58">
        <f>prihodi!E51</f>
        <v>183921</v>
      </c>
      <c r="E9" s="59" t="s">
        <v>86</v>
      </c>
    </row>
    <row r="10" spans="1:5" s="3" customFormat="1" ht="18.75">
      <c r="A10" s="211"/>
      <c r="B10" s="213" t="s">
        <v>208</v>
      </c>
      <c r="C10" s="58">
        <f>SUM(C8:C9)</f>
        <v>21964000000</v>
      </c>
      <c r="D10" s="58">
        <f>SUM(D8:D9)</f>
        <v>10870298186</v>
      </c>
      <c r="E10" s="59">
        <f>D10/C10*100</f>
        <v>49.4914322800947</v>
      </c>
    </row>
    <row r="11" spans="1:5" s="3" customFormat="1" ht="22.5" customHeight="1">
      <c r="A11" s="211">
        <v>3</v>
      </c>
      <c r="B11" s="212" t="s">
        <v>46</v>
      </c>
      <c r="C11" s="61">
        <f>'rashodi-opći dio'!D4</f>
        <v>21925789000</v>
      </c>
      <c r="D11" s="61">
        <f>'rashodi-opći dio'!E4</f>
        <v>10841827862.02</v>
      </c>
      <c r="E11" s="59">
        <f>D11/C11*100</f>
        <v>49.44783452043619</v>
      </c>
    </row>
    <row r="12" spans="1:5" s="3" customFormat="1" ht="31.5">
      <c r="A12" s="211">
        <v>4</v>
      </c>
      <c r="B12" s="213" t="s">
        <v>67</v>
      </c>
      <c r="C12" s="61">
        <f>'rashodi-opći dio'!D66</f>
        <v>38211000</v>
      </c>
      <c r="D12" s="61">
        <f>'rashodi-opći dio'!E66</f>
        <v>2777205.3099999996</v>
      </c>
      <c r="E12" s="59">
        <f>D12/C12*100</f>
        <v>7.268078066525345</v>
      </c>
    </row>
    <row r="13" spans="1:5" s="3" customFormat="1" ht="22.5" customHeight="1">
      <c r="A13" s="211"/>
      <c r="B13" s="213" t="s">
        <v>209</v>
      </c>
      <c r="C13" s="58">
        <f>SUM(C11:C12)</f>
        <v>21964000000</v>
      </c>
      <c r="D13" s="58">
        <f>SUM(D11:D12)</f>
        <v>10844605067.33</v>
      </c>
      <c r="E13" s="59">
        <f>D13/C13*100</f>
        <v>49.37445395797669</v>
      </c>
    </row>
    <row r="14" spans="1:5" s="3" customFormat="1" ht="18.75">
      <c r="A14" s="214"/>
      <c r="B14" s="215" t="s">
        <v>210</v>
      </c>
      <c r="C14" s="61">
        <f>C10-C13</f>
        <v>0</v>
      </c>
      <c r="D14" s="61">
        <f>D10-D13</f>
        <v>25693118.670000076</v>
      </c>
      <c r="E14" s="59"/>
    </row>
    <row r="15" spans="1:5" s="3" customFormat="1" ht="9.75" customHeight="1">
      <c r="A15" s="98"/>
      <c r="B15" s="99"/>
      <c r="C15" s="100"/>
      <c r="D15" s="100"/>
      <c r="E15" s="101"/>
    </row>
    <row r="16" spans="1:5" s="3" customFormat="1" ht="9.75" customHeight="1">
      <c r="A16" s="193"/>
      <c r="B16" s="193"/>
      <c r="C16" s="194"/>
      <c r="D16" s="194"/>
      <c r="E16" s="195"/>
    </row>
    <row r="17" spans="1:5" s="20" customFormat="1" ht="24" customHeight="1">
      <c r="A17" s="308" t="s">
        <v>34</v>
      </c>
      <c r="B17" s="308"/>
      <c r="C17" s="308"/>
      <c r="D17" s="308"/>
      <c r="E17" s="308"/>
    </row>
    <row r="18" spans="1:5" s="20" customFormat="1" ht="9.75" customHeight="1">
      <c r="A18" s="50"/>
      <c r="B18" s="51"/>
      <c r="C18" s="49"/>
      <c r="D18" s="49"/>
      <c r="E18" s="49"/>
    </row>
    <row r="19" spans="1:5" s="20" customFormat="1" ht="27" customHeight="1">
      <c r="A19" s="309" t="s">
        <v>200</v>
      </c>
      <c r="B19" s="310"/>
      <c r="C19" s="104" t="s">
        <v>206</v>
      </c>
      <c r="D19" s="104" t="s">
        <v>207</v>
      </c>
      <c r="E19" s="210" t="s">
        <v>201</v>
      </c>
    </row>
    <row r="20" spans="1:5" s="20" customFormat="1" ht="12" customHeight="1">
      <c r="A20" s="306">
        <v>1</v>
      </c>
      <c r="B20" s="307"/>
      <c r="C20" s="105">
        <v>2</v>
      </c>
      <c r="D20" s="105">
        <v>3</v>
      </c>
      <c r="E20" s="106" t="s">
        <v>202</v>
      </c>
    </row>
    <row r="21" spans="1:5" s="20" customFormat="1" ht="31.5">
      <c r="A21" s="216">
        <v>8</v>
      </c>
      <c r="B21" s="213" t="s">
        <v>211</v>
      </c>
      <c r="C21" s="58">
        <f>prihodi!D18</f>
        <v>0</v>
      </c>
      <c r="D21" s="58">
        <f>'račun financiranja'!E5</f>
        <v>0</v>
      </c>
      <c r="E21" s="59" t="s">
        <v>86</v>
      </c>
    </row>
    <row r="22" spans="1:5" s="20" customFormat="1" ht="31.5">
      <c r="A22" s="216">
        <v>5</v>
      </c>
      <c r="B22" s="213" t="s">
        <v>27</v>
      </c>
      <c r="C22" s="58">
        <f>'račun financiranja'!D6</f>
        <v>0</v>
      </c>
      <c r="D22" s="58">
        <f>'račun financiranja'!E6</f>
        <v>6001041</v>
      </c>
      <c r="E22" s="59" t="s">
        <v>86</v>
      </c>
    </row>
    <row r="23" spans="1:5" s="20" customFormat="1" ht="18.75">
      <c r="A23" s="218"/>
      <c r="B23" s="213" t="s">
        <v>213</v>
      </c>
      <c r="C23" s="102">
        <v>0</v>
      </c>
      <c r="D23" s="102">
        <v>136822410</v>
      </c>
      <c r="E23" s="59"/>
    </row>
    <row r="24" spans="1:5" s="20" customFormat="1" ht="31.5">
      <c r="A24" s="217"/>
      <c r="B24" s="213" t="s">
        <v>214</v>
      </c>
      <c r="C24" s="58">
        <f>-(C21-C22+C23+C14)</f>
        <v>0</v>
      </c>
      <c r="D24" s="58">
        <f>-(D21-D22+D23+D14)</f>
        <v>-156514487.67000008</v>
      </c>
      <c r="E24" s="59" t="s">
        <v>86</v>
      </c>
    </row>
    <row r="25" spans="1:5" s="20" customFormat="1" ht="22.5" customHeight="1">
      <c r="A25" s="209"/>
      <c r="B25" s="209" t="s">
        <v>68</v>
      </c>
      <c r="C25" s="58">
        <f>C21-C22</f>
        <v>0</v>
      </c>
      <c r="D25" s="58">
        <f>D21-D22+D23+D24</f>
        <v>-25693118.670000076</v>
      </c>
      <c r="E25" s="59" t="s">
        <v>86</v>
      </c>
    </row>
    <row r="26" spans="1:5" s="20" customFormat="1" ht="15" customHeight="1">
      <c r="A26" s="60"/>
      <c r="B26" s="48"/>
      <c r="C26" s="52"/>
      <c r="D26" s="52"/>
      <c r="E26" s="52"/>
    </row>
    <row r="27" spans="1:5" s="20" customFormat="1" ht="18.75">
      <c r="A27" s="209"/>
      <c r="B27" s="209" t="s">
        <v>212</v>
      </c>
      <c r="C27" s="58">
        <f>SUM(C14,C25)</f>
        <v>0</v>
      </c>
      <c r="D27" s="58">
        <f>D14+D25</f>
        <v>0</v>
      </c>
      <c r="E27" s="59" t="s">
        <v>86</v>
      </c>
    </row>
    <row r="28" spans="1:2" s="20" customFormat="1" ht="11.25" customHeight="1">
      <c r="A28" s="21"/>
      <c r="B28" s="22"/>
    </row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</sheetData>
  <sheetProtection/>
  <mergeCells count="8">
    <mergeCell ref="A20:B20"/>
    <mergeCell ref="A17:E17"/>
    <mergeCell ref="A6:B6"/>
    <mergeCell ref="A1:E1"/>
    <mergeCell ref="A3:E3"/>
    <mergeCell ref="A4:E4"/>
    <mergeCell ref="A7:B7"/>
    <mergeCell ref="A19:B19"/>
  </mergeCells>
  <printOptions horizontalCentered="1"/>
  <pageMargins left="0.1968503937007874" right="0.1968503937007874" top="0.6299212598425197" bottom="0.6299212598425197" header="0.5118110236220472" footer="0.5118110236220472"/>
  <pageSetup firstPageNumber="653" useFirstPageNumber="1"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3"/>
  <sheetViews>
    <sheetView view="pageBreakPreview" zoomScaleSheetLayoutView="100" zoomScalePageLayoutView="0" workbookViewId="0" topLeftCell="A1">
      <selection activeCell="A2" sqref="A2:F2"/>
    </sheetView>
  </sheetViews>
  <sheetFormatPr defaultColWidth="11.421875" defaultRowHeight="12.75"/>
  <cols>
    <col min="1" max="1" width="4.140625" style="110" customWidth="1"/>
    <col min="2" max="2" width="4.421875" style="125" bestFit="1" customWidth="1"/>
    <col min="3" max="3" width="51.00390625" style="0" customWidth="1"/>
    <col min="4" max="4" width="14.8515625" style="0" customWidth="1"/>
    <col min="5" max="5" width="13.421875" style="0" customWidth="1"/>
    <col min="6" max="6" width="8.140625" style="76" customWidth="1"/>
  </cols>
  <sheetData>
    <row r="1" spans="1:6" s="3" customFormat="1" ht="30" customHeight="1">
      <c r="A1" s="313" t="s">
        <v>3</v>
      </c>
      <c r="B1" s="314"/>
      <c r="C1" s="314"/>
      <c r="D1" s="315"/>
      <c r="E1" s="315"/>
      <c r="F1" s="315"/>
    </row>
    <row r="2" spans="1:6" s="3" customFormat="1" ht="25.5" customHeight="1">
      <c r="A2" s="316" t="s">
        <v>81</v>
      </c>
      <c r="B2" s="317"/>
      <c r="C2" s="317"/>
      <c r="D2" s="317"/>
      <c r="E2" s="317"/>
      <c r="F2" s="317"/>
    </row>
    <row r="3" spans="1:6" s="3" customFormat="1" ht="27" customHeight="1">
      <c r="A3" s="320" t="s">
        <v>200</v>
      </c>
      <c r="B3" s="320"/>
      <c r="C3" s="320"/>
      <c r="D3" s="113" t="s">
        <v>206</v>
      </c>
      <c r="E3" s="113" t="s">
        <v>207</v>
      </c>
      <c r="F3" s="91" t="s">
        <v>201</v>
      </c>
    </row>
    <row r="4" spans="1:6" s="3" customFormat="1" ht="12" customHeight="1">
      <c r="A4" s="321">
        <v>1</v>
      </c>
      <c r="B4" s="321"/>
      <c r="C4" s="321"/>
      <c r="D4" s="303">
        <v>2</v>
      </c>
      <c r="E4" s="303">
        <v>3</v>
      </c>
      <c r="F4" s="304" t="s">
        <v>202</v>
      </c>
    </row>
    <row r="5" spans="1:6" s="3" customFormat="1" ht="22.5" customHeight="1">
      <c r="A5" s="171">
        <v>6</v>
      </c>
      <c r="B5" s="172"/>
      <c r="C5" s="173" t="s">
        <v>28</v>
      </c>
      <c r="D5" s="174">
        <f>D6+D10+D17+D27+D35+D38+D47</f>
        <v>21964000000</v>
      </c>
      <c r="E5" s="174">
        <f>E6+E10+E17+E27+E35+E38+E47</f>
        <v>10870114265</v>
      </c>
      <c r="F5" s="175">
        <f aca="true" t="shared" si="0" ref="F5:F16">E5/D5*100</f>
        <v>49.49059490529958</v>
      </c>
    </row>
    <row r="6" spans="1:6" s="3" customFormat="1" ht="12.75" customHeight="1">
      <c r="A6" s="176">
        <v>62</v>
      </c>
      <c r="B6" s="116"/>
      <c r="C6" s="177" t="s">
        <v>97</v>
      </c>
      <c r="D6" s="69">
        <f>D7</f>
        <v>17980000000</v>
      </c>
      <c r="E6" s="69">
        <f>E7</f>
        <v>8863271259</v>
      </c>
      <c r="F6" s="72">
        <f t="shared" si="0"/>
        <v>49.295168292547274</v>
      </c>
    </row>
    <row r="7" spans="1:6" s="3" customFormat="1" ht="12.75" customHeight="1">
      <c r="A7" s="56">
        <v>621</v>
      </c>
      <c r="B7" s="116"/>
      <c r="C7" s="26" t="s">
        <v>98</v>
      </c>
      <c r="D7" s="69">
        <f>SUM(D8:D9)</f>
        <v>17980000000</v>
      </c>
      <c r="E7" s="69">
        <f>SUM(E8:E9)</f>
        <v>8863271259</v>
      </c>
      <c r="F7" s="72">
        <f t="shared" si="0"/>
        <v>49.295168292547274</v>
      </c>
    </row>
    <row r="8" spans="1:6" s="3" customFormat="1" ht="12.75" customHeight="1">
      <c r="A8" s="176"/>
      <c r="B8" s="116">
        <v>6211</v>
      </c>
      <c r="C8" s="26" t="s">
        <v>99</v>
      </c>
      <c r="D8" s="197">
        <v>17430000000</v>
      </c>
      <c r="E8" s="178">
        <v>8579609956</v>
      </c>
      <c r="F8" s="198">
        <f t="shared" si="0"/>
        <v>49.22323554790591</v>
      </c>
    </row>
    <row r="9" spans="1:6" s="3" customFormat="1" ht="24" customHeight="1">
      <c r="A9" s="176"/>
      <c r="B9" s="179">
        <v>6212</v>
      </c>
      <c r="C9" s="26" t="s">
        <v>147</v>
      </c>
      <c r="D9" s="197">
        <v>550000000</v>
      </c>
      <c r="E9" s="178">
        <v>283661303</v>
      </c>
      <c r="F9" s="199">
        <f t="shared" si="0"/>
        <v>51.57478236363636</v>
      </c>
    </row>
    <row r="10" spans="1:6" s="3" customFormat="1" ht="24" customHeight="1">
      <c r="A10" s="182">
        <v>63</v>
      </c>
      <c r="B10" s="116"/>
      <c r="C10" s="25" t="s">
        <v>152</v>
      </c>
      <c r="D10" s="183">
        <f>D11+D14</f>
        <v>2400000000</v>
      </c>
      <c r="E10" s="183">
        <f>E11+E14</f>
        <v>1200000000</v>
      </c>
      <c r="F10" s="201">
        <f t="shared" si="0"/>
        <v>50</v>
      </c>
    </row>
    <row r="11" spans="1:6" s="3" customFormat="1" ht="12" customHeight="1" hidden="1">
      <c r="A11" s="56">
        <v>632</v>
      </c>
      <c r="B11" s="116"/>
      <c r="C11" s="25" t="s">
        <v>191</v>
      </c>
      <c r="D11" s="183">
        <f>D12</f>
        <v>0</v>
      </c>
      <c r="E11" s="183">
        <f>E12</f>
        <v>0</v>
      </c>
      <c r="F11" s="201"/>
    </row>
    <row r="12" spans="1:6" s="3" customFormat="1" ht="12" customHeight="1" hidden="1">
      <c r="A12" s="107"/>
      <c r="B12" s="116">
        <v>6323</v>
      </c>
      <c r="C12" s="25" t="s">
        <v>190</v>
      </c>
      <c r="D12" s="183">
        <f>D13</f>
        <v>0</v>
      </c>
      <c r="E12" s="183">
        <f>E13</f>
        <v>0</v>
      </c>
      <c r="F12" s="201"/>
    </row>
    <row r="13" spans="1:6" s="3" customFormat="1" ht="13.5" customHeight="1" hidden="1">
      <c r="A13" s="107"/>
      <c r="B13" s="116"/>
      <c r="C13" s="26" t="s">
        <v>190</v>
      </c>
      <c r="D13" s="183"/>
      <c r="E13" s="183"/>
      <c r="F13" s="201"/>
    </row>
    <row r="14" spans="1:6" s="3" customFormat="1" ht="12" customHeight="1">
      <c r="A14" s="56">
        <v>633</v>
      </c>
      <c r="B14" s="184"/>
      <c r="C14" s="25" t="s">
        <v>153</v>
      </c>
      <c r="D14" s="183">
        <f>SUM(D15)</f>
        <v>2400000000</v>
      </c>
      <c r="E14" s="183">
        <f>SUM(E15)</f>
        <v>1200000000</v>
      </c>
      <c r="F14" s="201">
        <f t="shared" si="0"/>
        <v>50</v>
      </c>
    </row>
    <row r="15" spans="1:6" s="3" customFormat="1" ht="12.75" customHeight="1">
      <c r="A15" s="176"/>
      <c r="B15" s="116">
        <v>6331</v>
      </c>
      <c r="C15" s="26" t="s">
        <v>155</v>
      </c>
      <c r="D15" s="197">
        <f>SUM(D16)</f>
        <v>2400000000</v>
      </c>
      <c r="E15" s="185">
        <f>SUM(E16)</f>
        <v>1200000000</v>
      </c>
      <c r="F15" s="200">
        <f t="shared" si="0"/>
        <v>50</v>
      </c>
    </row>
    <row r="16" spans="1:6" s="3" customFormat="1" ht="12.75" customHeight="1">
      <c r="A16" s="176"/>
      <c r="B16" s="116"/>
      <c r="C16" s="26" t="s">
        <v>154</v>
      </c>
      <c r="D16" s="197">
        <v>2400000000</v>
      </c>
      <c r="E16" s="178">
        <v>1200000000</v>
      </c>
      <c r="F16" s="200">
        <f t="shared" si="0"/>
        <v>50</v>
      </c>
    </row>
    <row r="17" spans="1:6" s="3" customFormat="1" ht="12.75" customHeight="1">
      <c r="A17" s="56">
        <v>64</v>
      </c>
      <c r="B17" s="116"/>
      <c r="C17" s="176" t="s">
        <v>29</v>
      </c>
      <c r="D17" s="186">
        <f>D18+D24</f>
        <v>0</v>
      </c>
      <c r="E17" s="186">
        <f>E18+E24</f>
        <v>2018397</v>
      </c>
      <c r="F17" s="72" t="s">
        <v>86</v>
      </c>
    </row>
    <row r="18" spans="1:6" s="3" customFormat="1" ht="12" customHeight="1">
      <c r="A18" s="56">
        <v>641</v>
      </c>
      <c r="B18" s="116"/>
      <c r="C18" s="176" t="s">
        <v>30</v>
      </c>
      <c r="D18" s="186">
        <f>SUM(D19:D23)</f>
        <v>0</v>
      </c>
      <c r="E18" s="186">
        <f>SUM(E19:E23)</f>
        <v>1825717</v>
      </c>
      <c r="F18" s="72" t="s">
        <v>86</v>
      </c>
    </row>
    <row r="19" spans="1:6" s="53" customFormat="1" ht="12.75">
      <c r="A19" s="24"/>
      <c r="B19" s="43">
        <v>6413</v>
      </c>
      <c r="C19" s="26" t="s">
        <v>31</v>
      </c>
      <c r="D19" s="178"/>
      <c r="E19" s="178">
        <v>565</v>
      </c>
      <c r="F19" s="181"/>
    </row>
    <row r="20" spans="1:6" s="53" customFormat="1" ht="12.75">
      <c r="A20" s="24"/>
      <c r="B20" s="43">
        <v>6414</v>
      </c>
      <c r="C20" s="26" t="s">
        <v>32</v>
      </c>
      <c r="D20" s="178"/>
      <c r="E20" s="178">
        <v>1823545</v>
      </c>
      <c r="F20" s="181"/>
    </row>
    <row r="21" spans="1:6" s="53" customFormat="1" ht="12.75">
      <c r="A21" s="24"/>
      <c r="B21" s="43">
        <v>6415</v>
      </c>
      <c r="C21" s="26" t="s">
        <v>100</v>
      </c>
      <c r="D21" s="178"/>
      <c r="E21" s="178">
        <v>1607</v>
      </c>
      <c r="F21" s="181"/>
    </row>
    <row r="22" spans="1:6" s="53" customFormat="1" ht="12.75" hidden="1">
      <c r="A22" s="24"/>
      <c r="B22" s="43">
        <v>6416</v>
      </c>
      <c r="C22" s="26" t="s">
        <v>33</v>
      </c>
      <c r="D22" s="178"/>
      <c r="E22" s="178">
        <v>0</v>
      </c>
      <c r="F22" s="181"/>
    </row>
    <row r="23" spans="1:6" s="53" customFormat="1" ht="12.75" hidden="1">
      <c r="A23" s="24"/>
      <c r="B23" s="43">
        <v>6419</v>
      </c>
      <c r="C23" s="24" t="s">
        <v>35</v>
      </c>
      <c r="D23" s="178"/>
      <c r="E23" s="178">
        <v>0</v>
      </c>
      <c r="F23" s="181"/>
    </row>
    <row r="24" spans="1:6" s="3" customFormat="1" ht="15.75">
      <c r="A24" s="56">
        <v>642</v>
      </c>
      <c r="B24" s="305"/>
      <c r="C24" s="176" t="s">
        <v>36</v>
      </c>
      <c r="D24" s="186">
        <f>SUM(D25:D26)</f>
        <v>0</v>
      </c>
      <c r="E24" s="186">
        <f>SUM(E25:E26)</f>
        <v>192680</v>
      </c>
      <c r="F24" s="72" t="s">
        <v>86</v>
      </c>
    </row>
    <row r="25" spans="1:6" s="53" customFormat="1" ht="12.75">
      <c r="A25" s="24"/>
      <c r="B25" s="43">
        <v>6422</v>
      </c>
      <c r="C25" s="26" t="s">
        <v>37</v>
      </c>
      <c r="D25" s="178"/>
      <c r="E25" s="178">
        <v>192680</v>
      </c>
      <c r="F25" s="181"/>
    </row>
    <row r="26" spans="1:6" s="53" customFormat="1" ht="12.75" hidden="1">
      <c r="A26" s="24"/>
      <c r="B26" s="43">
        <v>6429</v>
      </c>
      <c r="C26" s="24" t="s">
        <v>38</v>
      </c>
      <c r="D26" s="178"/>
      <c r="E26" s="178">
        <v>0</v>
      </c>
      <c r="F26" s="181"/>
    </row>
    <row r="27" spans="1:6" s="3" customFormat="1" ht="12.75" customHeight="1">
      <c r="A27" s="56">
        <v>65</v>
      </c>
      <c r="B27" s="116"/>
      <c r="C27" s="176" t="s">
        <v>39</v>
      </c>
      <c r="D27" s="186">
        <f>D28</f>
        <v>1583000000</v>
      </c>
      <c r="E27" s="186">
        <f>E28</f>
        <v>804670378</v>
      </c>
      <c r="F27" s="72">
        <f>E27/D27*100</f>
        <v>50.831988502842705</v>
      </c>
    </row>
    <row r="28" spans="1:6" s="3" customFormat="1" ht="12.75">
      <c r="A28" s="56">
        <v>652</v>
      </c>
      <c r="B28" s="116"/>
      <c r="C28" s="176" t="s">
        <v>40</v>
      </c>
      <c r="D28" s="186">
        <f>SUM(D29)</f>
        <v>1583000000</v>
      </c>
      <c r="E28" s="186">
        <f>SUM(E29)</f>
        <v>804670378</v>
      </c>
      <c r="F28" s="72">
        <f>E28/D28*100</f>
        <v>50.831988502842705</v>
      </c>
    </row>
    <row r="29" spans="1:6" s="53" customFormat="1" ht="12.75">
      <c r="A29" s="24"/>
      <c r="B29" s="43">
        <v>6526</v>
      </c>
      <c r="C29" s="26" t="s">
        <v>41</v>
      </c>
      <c r="D29" s="202">
        <f>SUM(D30:D34)</f>
        <v>1583000000</v>
      </c>
      <c r="E29" s="180">
        <f>SUM(E30:E34)</f>
        <v>804670378</v>
      </c>
      <c r="F29" s="200">
        <f>E29/D29*100</f>
        <v>50.831988502842705</v>
      </c>
    </row>
    <row r="30" spans="1:6" s="53" customFormat="1" ht="12.75">
      <c r="A30" s="24"/>
      <c r="B30" s="43"/>
      <c r="C30" s="26" t="s">
        <v>101</v>
      </c>
      <c r="D30" s="202">
        <v>46000000</v>
      </c>
      <c r="E30" s="180">
        <v>247489225</v>
      </c>
      <c r="F30" s="200">
        <f>E30/D30*100</f>
        <v>538.0200543478261</v>
      </c>
    </row>
    <row r="31" spans="1:6" s="53" customFormat="1" ht="12.75" customHeight="1">
      <c r="A31" s="24"/>
      <c r="B31" s="43"/>
      <c r="C31" s="26" t="s">
        <v>102</v>
      </c>
      <c r="D31" s="202">
        <v>1261000000</v>
      </c>
      <c r="E31" s="180">
        <v>444128291</v>
      </c>
      <c r="F31" s="200">
        <f>E31/D31*100</f>
        <v>35.22032442505948</v>
      </c>
    </row>
    <row r="32" spans="1:6" s="53" customFormat="1" ht="24" customHeight="1">
      <c r="A32" s="24"/>
      <c r="B32" s="43"/>
      <c r="C32" s="26" t="s">
        <v>199</v>
      </c>
      <c r="D32" s="202">
        <v>205000000</v>
      </c>
      <c r="E32" s="180">
        <v>63997754</v>
      </c>
      <c r="F32" s="200" t="s">
        <v>86</v>
      </c>
    </row>
    <row r="33" spans="1:6" s="53" customFormat="1" ht="12.75">
      <c r="A33" s="24"/>
      <c r="B33" s="43"/>
      <c r="C33" s="26" t="s">
        <v>179</v>
      </c>
      <c r="D33" s="202">
        <v>71000000</v>
      </c>
      <c r="E33" s="180">
        <v>23974394</v>
      </c>
      <c r="F33" s="200">
        <f>E33/D33*100</f>
        <v>33.76675211267606</v>
      </c>
    </row>
    <row r="34" spans="1:6" s="53" customFormat="1" ht="12.75">
      <c r="A34" s="24"/>
      <c r="B34" s="43"/>
      <c r="C34" s="26" t="s">
        <v>192</v>
      </c>
      <c r="D34" s="180"/>
      <c r="E34" s="180">
        <v>25080714</v>
      </c>
      <c r="F34" s="181"/>
    </row>
    <row r="35" spans="1:6" s="3" customFormat="1" ht="24" customHeight="1">
      <c r="A35" s="187">
        <v>66</v>
      </c>
      <c r="B35" s="116"/>
      <c r="C35" s="25" t="s">
        <v>103</v>
      </c>
      <c r="D35" s="186">
        <f>D36</f>
        <v>1000000</v>
      </c>
      <c r="E35" s="186">
        <f>E36</f>
        <v>23571</v>
      </c>
      <c r="F35" s="201">
        <f>E35/D35*100</f>
        <v>2.3571</v>
      </c>
    </row>
    <row r="36" spans="1:6" s="3" customFormat="1" ht="12.75">
      <c r="A36" s="56">
        <v>661</v>
      </c>
      <c r="B36" s="116"/>
      <c r="C36" s="25" t="s">
        <v>104</v>
      </c>
      <c r="D36" s="186">
        <f>D37</f>
        <v>1000000</v>
      </c>
      <c r="E36" s="186">
        <f>E37</f>
        <v>23571</v>
      </c>
      <c r="F36" s="201">
        <f>E36/D36*100</f>
        <v>2.3571</v>
      </c>
    </row>
    <row r="37" spans="1:6" s="53" customFormat="1" ht="12.75">
      <c r="A37" s="24"/>
      <c r="B37" s="43">
        <v>6614</v>
      </c>
      <c r="C37" s="26" t="s">
        <v>105</v>
      </c>
      <c r="D37" s="197">
        <v>1000000</v>
      </c>
      <c r="E37" s="178">
        <v>23571</v>
      </c>
      <c r="F37" s="200">
        <f>E37/D37*100</f>
        <v>2.3571</v>
      </c>
    </row>
    <row r="38" spans="1:6" s="53" customFormat="1" ht="12.75" hidden="1">
      <c r="A38" s="56">
        <v>67</v>
      </c>
      <c r="B38" s="116"/>
      <c r="C38" s="25" t="s">
        <v>106</v>
      </c>
      <c r="D38" s="186">
        <f>D39</f>
        <v>0</v>
      </c>
      <c r="E38" s="186">
        <f>E39</f>
        <v>0</v>
      </c>
      <c r="F38" s="181"/>
    </row>
    <row r="39" spans="1:6" s="53" customFormat="1" ht="24" customHeight="1" hidden="1">
      <c r="A39" s="187">
        <v>671</v>
      </c>
      <c r="B39" s="43"/>
      <c r="C39" s="25" t="s">
        <v>107</v>
      </c>
      <c r="D39" s="183">
        <f>D40</f>
        <v>0</v>
      </c>
      <c r="E39" s="183">
        <f>E40</f>
        <v>0</v>
      </c>
      <c r="F39" s="181"/>
    </row>
    <row r="40" spans="1:6" s="53" customFormat="1" ht="24" customHeight="1" hidden="1">
      <c r="A40" s="24"/>
      <c r="B40" s="43">
        <v>6711</v>
      </c>
      <c r="C40" s="43" t="s">
        <v>148</v>
      </c>
      <c r="D40" s="178"/>
      <c r="E40" s="178"/>
      <c r="F40" s="181"/>
    </row>
    <row r="41" spans="1:6" s="53" customFormat="1" ht="12.75" hidden="1">
      <c r="A41" s="24"/>
      <c r="B41" s="43"/>
      <c r="C41" s="26" t="s">
        <v>108</v>
      </c>
      <c r="D41" s="180"/>
      <c r="E41" s="178"/>
      <c r="F41" s="181"/>
    </row>
    <row r="42" spans="1:6" s="53" customFormat="1" ht="12.75" hidden="1">
      <c r="A42" s="24"/>
      <c r="B42" s="43"/>
      <c r="C42" s="26" t="s">
        <v>109</v>
      </c>
      <c r="D42" s="180"/>
      <c r="E42" s="178"/>
      <c r="F42" s="181"/>
    </row>
    <row r="43" spans="1:6" s="53" customFormat="1" ht="12.75" hidden="1">
      <c r="A43" s="24"/>
      <c r="B43" s="43"/>
      <c r="C43" s="26" t="s">
        <v>110</v>
      </c>
      <c r="D43" s="180"/>
      <c r="E43" s="178"/>
      <c r="F43" s="181"/>
    </row>
    <row r="44" spans="1:6" s="53" customFormat="1" ht="12.75" hidden="1">
      <c r="A44" s="24"/>
      <c r="B44" s="43"/>
      <c r="C44" s="26" t="s">
        <v>113</v>
      </c>
      <c r="D44" s="180"/>
      <c r="E44" s="178"/>
      <c r="F44" s="181"/>
    </row>
    <row r="45" spans="1:6" s="53" customFormat="1" ht="12.75" hidden="1">
      <c r="A45" s="24"/>
      <c r="B45" s="43"/>
      <c r="C45" s="26" t="s">
        <v>112</v>
      </c>
      <c r="D45" s="180"/>
      <c r="E45" s="178"/>
      <c r="F45" s="181"/>
    </row>
    <row r="46" spans="1:6" s="53" customFormat="1" ht="12.75" hidden="1">
      <c r="A46" s="24"/>
      <c r="B46" s="43"/>
      <c r="C46" s="26" t="s">
        <v>111</v>
      </c>
      <c r="D46" s="180"/>
      <c r="E46" s="178"/>
      <c r="F46" s="181"/>
    </row>
    <row r="47" spans="1:6" s="53" customFormat="1" ht="12.75">
      <c r="A47" s="56">
        <v>68</v>
      </c>
      <c r="B47" s="43"/>
      <c r="C47" s="25" t="s">
        <v>195</v>
      </c>
      <c r="D47" s="77">
        <f aca="true" t="shared" si="1" ref="D47:E49">SUM(D48)</f>
        <v>0</v>
      </c>
      <c r="E47" s="77">
        <f t="shared" si="1"/>
        <v>130660</v>
      </c>
      <c r="F47" s="72" t="s">
        <v>86</v>
      </c>
    </row>
    <row r="48" spans="1:6" s="53" customFormat="1" ht="12.75">
      <c r="A48" s="56">
        <v>681</v>
      </c>
      <c r="B48" s="116"/>
      <c r="C48" s="25" t="s">
        <v>196</v>
      </c>
      <c r="D48" s="186">
        <f t="shared" si="1"/>
        <v>0</v>
      </c>
      <c r="E48" s="186">
        <f t="shared" si="1"/>
        <v>130660</v>
      </c>
      <c r="F48" s="72" t="s">
        <v>86</v>
      </c>
    </row>
    <row r="49" spans="1:6" s="53" customFormat="1" ht="12.75">
      <c r="A49" s="107"/>
      <c r="B49" s="43">
        <v>6819</v>
      </c>
      <c r="C49" s="26" t="s">
        <v>194</v>
      </c>
      <c r="D49" s="188">
        <f t="shared" si="1"/>
        <v>0</v>
      </c>
      <c r="E49" s="178">
        <f t="shared" si="1"/>
        <v>130660</v>
      </c>
      <c r="F49" s="181"/>
    </row>
    <row r="50" spans="1:6" s="53" customFormat="1" ht="12.75" hidden="1">
      <c r="A50" s="107"/>
      <c r="B50" s="116"/>
      <c r="C50" s="26" t="s">
        <v>193</v>
      </c>
      <c r="D50" s="189"/>
      <c r="E50" s="140">
        <v>130660</v>
      </c>
      <c r="F50" s="181"/>
    </row>
    <row r="51" spans="1:6" s="3" customFormat="1" ht="21.75" customHeight="1">
      <c r="A51" s="56">
        <v>7</v>
      </c>
      <c r="B51" s="184"/>
      <c r="C51" s="25" t="s">
        <v>42</v>
      </c>
      <c r="D51" s="186">
        <f aca="true" t="shared" si="2" ref="D51:E53">D52</f>
        <v>0</v>
      </c>
      <c r="E51" s="186">
        <f t="shared" si="2"/>
        <v>183921</v>
      </c>
      <c r="F51" s="72" t="s">
        <v>86</v>
      </c>
    </row>
    <row r="52" spans="1:6" s="3" customFormat="1" ht="12.75">
      <c r="A52" s="56">
        <v>72</v>
      </c>
      <c r="B52" s="184"/>
      <c r="C52" s="25" t="s">
        <v>45</v>
      </c>
      <c r="D52" s="186">
        <f t="shared" si="2"/>
        <v>0</v>
      </c>
      <c r="E52" s="186">
        <f t="shared" si="2"/>
        <v>183921</v>
      </c>
      <c r="F52" s="72" t="s">
        <v>86</v>
      </c>
    </row>
    <row r="53" spans="1:6" s="3" customFormat="1" ht="12.75">
      <c r="A53" s="190">
        <v>721</v>
      </c>
      <c r="B53" s="184"/>
      <c r="C53" s="25" t="s">
        <v>43</v>
      </c>
      <c r="D53" s="186">
        <f t="shared" si="2"/>
        <v>0</v>
      </c>
      <c r="E53" s="186">
        <f t="shared" si="2"/>
        <v>183921</v>
      </c>
      <c r="F53" s="72" t="s">
        <v>86</v>
      </c>
    </row>
    <row r="54" spans="1:6" s="53" customFormat="1" ht="12.75">
      <c r="A54" s="24"/>
      <c r="B54" s="43">
        <v>7211</v>
      </c>
      <c r="C54" s="26" t="s">
        <v>44</v>
      </c>
      <c r="D54" s="178"/>
      <c r="E54" s="178">
        <v>183921</v>
      </c>
      <c r="F54" s="181"/>
    </row>
    <row r="55" spans="1:6" s="3" customFormat="1" ht="13.5" customHeight="1">
      <c r="A55" s="107"/>
      <c r="B55" s="116"/>
      <c r="C55" s="26"/>
      <c r="F55" s="73"/>
    </row>
    <row r="56" spans="1:6" s="3" customFormat="1" ht="13.5" customHeight="1">
      <c r="A56" s="107"/>
      <c r="B56" s="116"/>
      <c r="C56" s="26"/>
      <c r="F56" s="73"/>
    </row>
    <row r="57" spans="1:6" s="3" customFormat="1" ht="13.5" customHeight="1">
      <c r="A57" s="107"/>
      <c r="B57" s="116"/>
      <c r="C57" s="26"/>
      <c r="F57" s="73"/>
    </row>
    <row r="58" spans="1:6" s="3" customFormat="1" ht="13.5" customHeight="1">
      <c r="A58" s="107"/>
      <c r="B58" s="116"/>
      <c r="C58" s="26"/>
      <c r="F58" s="73"/>
    </row>
    <row r="59" spans="1:6" s="3" customFormat="1" ht="13.5" customHeight="1">
      <c r="A59" s="107"/>
      <c r="B59" s="116"/>
      <c r="C59" s="26"/>
      <c r="F59" s="73"/>
    </row>
    <row r="60" spans="1:6" s="3" customFormat="1" ht="13.5" customHeight="1">
      <c r="A60" s="107"/>
      <c r="B60" s="116"/>
      <c r="C60" s="26"/>
      <c r="F60" s="73"/>
    </row>
    <row r="61" spans="1:6" s="3" customFormat="1" ht="13.5" customHeight="1">
      <c r="A61" s="107"/>
      <c r="B61" s="116"/>
      <c r="C61" s="26"/>
      <c r="F61" s="73"/>
    </row>
    <row r="62" spans="1:6" s="8" customFormat="1" ht="27" customHeight="1">
      <c r="A62" s="107"/>
      <c r="B62" s="116"/>
      <c r="C62" s="43"/>
      <c r="F62" s="74"/>
    </row>
    <row r="63" spans="1:6" s="3" customFormat="1" ht="13.5" customHeight="1">
      <c r="A63" s="107"/>
      <c r="B63" s="116"/>
      <c r="C63" s="43"/>
      <c r="F63" s="73"/>
    </row>
    <row r="64" spans="1:6" s="3" customFormat="1" ht="13.5" customHeight="1">
      <c r="A64" s="107"/>
      <c r="B64" s="116"/>
      <c r="C64" s="43"/>
      <c r="F64" s="73"/>
    </row>
    <row r="65" spans="1:6" s="3" customFormat="1" ht="13.5" customHeight="1">
      <c r="A65" s="107"/>
      <c r="B65" s="116"/>
      <c r="C65" s="43"/>
      <c r="F65" s="73"/>
    </row>
    <row r="66" spans="1:6" s="3" customFormat="1" ht="13.5" customHeight="1">
      <c r="A66" s="107"/>
      <c r="B66" s="116"/>
      <c r="C66" s="43"/>
      <c r="F66" s="73"/>
    </row>
    <row r="67" spans="1:6" s="3" customFormat="1" ht="13.5" customHeight="1">
      <c r="A67" s="107"/>
      <c r="B67" s="116"/>
      <c r="C67" s="43"/>
      <c r="F67" s="73"/>
    </row>
    <row r="68" spans="1:6" s="3" customFormat="1" ht="13.5" customHeight="1">
      <c r="A68" s="107"/>
      <c r="B68" s="116"/>
      <c r="C68" s="43"/>
      <c r="F68" s="73"/>
    </row>
    <row r="69" spans="1:6" s="3" customFormat="1" ht="13.5" customHeight="1">
      <c r="A69" s="107"/>
      <c r="B69" s="116"/>
      <c r="C69" s="43"/>
      <c r="F69" s="73"/>
    </row>
    <row r="70" spans="1:6" s="3" customFormat="1" ht="13.5" customHeight="1">
      <c r="A70" s="107"/>
      <c r="B70" s="116"/>
      <c r="C70" s="43"/>
      <c r="F70" s="73"/>
    </row>
    <row r="71" spans="1:6" s="3" customFormat="1" ht="13.5" customHeight="1">
      <c r="A71" s="107"/>
      <c r="B71" s="116"/>
      <c r="C71" s="43"/>
      <c r="F71" s="73"/>
    </row>
    <row r="72" spans="1:6" s="3" customFormat="1" ht="13.5" customHeight="1">
      <c r="A72" s="107"/>
      <c r="B72" s="116"/>
      <c r="C72" s="43"/>
      <c r="F72" s="73"/>
    </row>
    <row r="73" spans="1:6" s="3" customFormat="1" ht="13.5" customHeight="1">
      <c r="A73" s="107"/>
      <c r="B73" s="116"/>
      <c r="C73" s="43"/>
      <c r="F73" s="73"/>
    </row>
    <row r="74" spans="1:6" s="3" customFormat="1" ht="13.5" customHeight="1">
      <c r="A74" s="107"/>
      <c r="B74" s="116"/>
      <c r="C74" s="43"/>
      <c r="F74" s="73"/>
    </row>
    <row r="75" spans="1:6" s="3" customFormat="1" ht="13.5" customHeight="1">
      <c r="A75" s="107"/>
      <c r="B75" s="116"/>
      <c r="C75" s="43"/>
      <c r="F75" s="73"/>
    </row>
    <row r="76" spans="1:6" s="3" customFormat="1" ht="18" customHeight="1">
      <c r="A76" s="108"/>
      <c r="B76" s="17"/>
      <c r="C76" s="43"/>
      <c r="F76" s="73"/>
    </row>
    <row r="77" spans="1:6" s="3" customFormat="1" ht="12.75">
      <c r="A77" s="109"/>
      <c r="B77" s="15"/>
      <c r="C77" s="43"/>
      <c r="F77" s="73"/>
    </row>
    <row r="78" spans="1:6" s="3" customFormat="1" ht="12.75">
      <c r="A78" s="109"/>
      <c r="B78" s="15"/>
      <c r="C78" s="43"/>
      <c r="F78" s="73"/>
    </row>
    <row r="79" spans="1:6" s="3" customFormat="1" ht="12.75">
      <c r="A79" s="109"/>
      <c r="B79" s="15"/>
      <c r="C79" s="43"/>
      <c r="F79" s="73"/>
    </row>
    <row r="80" spans="1:6" s="3" customFormat="1" ht="12.75">
      <c r="A80" s="109"/>
      <c r="B80" s="14"/>
      <c r="C80" s="43"/>
      <c r="F80" s="73"/>
    </row>
    <row r="81" spans="1:6" s="3" customFormat="1" ht="12.75">
      <c r="A81" s="109"/>
      <c r="B81" s="14"/>
      <c r="C81" s="43"/>
      <c r="F81" s="73"/>
    </row>
    <row r="82" spans="1:6" s="3" customFormat="1" ht="12.75">
      <c r="A82" s="109"/>
      <c r="B82" s="14"/>
      <c r="C82" s="43"/>
      <c r="F82" s="73"/>
    </row>
    <row r="83" spans="1:6" s="3" customFormat="1" ht="12.75">
      <c r="A83" s="110"/>
      <c r="B83" s="117"/>
      <c r="C83" s="43"/>
      <c r="F83" s="73"/>
    </row>
    <row r="84" spans="1:6" s="3" customFormat="1" ht="12.75">
      <c r="A84" s="110"/>
      <c r="B84" s="117"/>
      <c r="C84" s="43"/>
      <c r="F84" s="73"/>
    </row>
    <row r="85" spans="1:6" s="3" customFormat="1" ht="12.75">
      <c r="A85" s="110"/>
      <c r="B85" s="14"/>
      <c r="C85" s="43"/>
      <c r="F85" s="73"/>
    </row>
    <row r="86" spans="1:6" s="3" customFormat="1" ht="12.75">
      <c r="A86" s="110"/>
      <c r="B86" s="117"/>
      <c r="C86" s="43"/>
      <c r="F86" s="73"/>
    </row>
    <row r="87" spans="1:6" s="3" customFormat="1" ht="12.75">
      <c r="A87" s="110"/>
      <c r="B87" s="117"/>
      <c r="C87" s="43"/>
      <c r="F87" s="73"/>
    </row>
    <row r="88" spans="1:6" s="3" customFormat="1" ht="12.75">
      <c r="A88" s="110"/>
      <c r="B88" s="117"/>
      <c r="C88" s="43"/>
      <c r="F88" s="73"/>
    </row>
    <row r="89" spans="1:6" s="3" customFormat="1" ht="12.75">
      <c r="A89" s="110"/>
      <c r="B89" s="117"/>
      <c r="C89" s="10"/>
      <c r="F89" s="73"/>
    </row>
    <row r="90" spans="1:6" s="3" customFormat="1" ht="12.75">
      <c r="A90" s="110"/>
      <c r="B90" s="117"/>
      <c r="C90" s="10"/>
      <c r="F90" s="73"/>
    </row>
    <row r="91" spans="1:6" s="3" customFormat="1" ht="12.75">
      <c r="A91" s="110"/>
      <c r="B91" s="117"/>
      <c r="C91" s="14"/>
      <c r="F91" s="73"/>
    </row>
    <row r="92" spans="1:6" s="3" customFormat="1" ht="12.75">
      <c r="A92" s="110"/>
      <c r="B92" s="117"/>
      <c r="C92" s="10"/>
      <c r="F92" s="73"/>
    </row>
    <row r="93" spans="1:6" s="3" customFormat="1" ht="12.75">
      <c r="A93" s="110"/>
      <c r="B93" s="117"/>
      <c r="C93" s="10"/>
      <c r="F93" s="73"/>
    </row>
    <row r="94" spans="1:6" s="3" customFormat="1" ht="12.75">
      <c r="A94" s="110"/>
      <c r="B94" s="117"/>
      <c r="C94" s="14"/>
      <c r="F94" s="73"/>
    </row>
    <row r="95" spans="1:6" s="3" customFormat="1" ht="12.75">
      <c r="A95" s="110"/>
      <c r="B95" s="117"/>
      <c r="C95" s="10"/>
      <c r="F95" s="73"/>
    </row>
    <row r="96" spans="1:6" s="3" customFormat="1" ht="12.75">
      <c r="A96" s="110"/>
      <c r="B96" s="117"/>
      <c r="C96" s="10"/>
      <c r="F96" s="73"/>
    </row>
    <row r="97" spans="1:6" s="3" customFormat="1" ht="13.5" customHeight="1">
      <c r="A97" s="110"/>
      <c r="B97" s="117"/>
      <c r="C97" s="10"/>
      <c r="F97" s="73"/>
    </row>
    <row r="98" spans="1:6" s="3" customFormat="1" ht="13.5" customHeight="1">
      <c r="A98" s="110"/>
      <c r="B98" s="117"/>
      <c r="C98" s="9"/>
      <c r="F98" s="73"/>
    </row>
    <row r="99" spans="1:6" s="3" customFormat="1" ht="13.5" customHeight="1">
      <c r="A99" s="110"/>
      <c r="B99" s="117"/>
      <c r="C99" s="7"/>
      <c r="F99" s="73"/>
    </row>
    <row r="100" spans="1:6" s="3" customFormat="1" ht="26.25" customHeight="1">
      <c r="A100" s="110"/>
      <c r="B100" s="14"/>
      <c r="C100" s="94"/>
      <c r="F100" s="73"/>
    </row>
    <row r="101" spans="1:6" s="3" customFormat="1" ht="13.5" customHeight="1">
      <c r="A101" s="110"/>
      <c r="B101" s="117"/>
      <c r="C101" s="10"/>
      <c r="F101" s="73"/>
    </row>
    <row r="102" spans="1:6" s="3" customFormat="1" ht="13.5" customHeight="1">
      <c r="A102" s="110"/>
      <c r="B102" s="117"/>
      <c r="C102" s="9"/>
      <c r="F102" s="73"/>
    </row>
    <row r="103" spans="1:6" s="3" customFormat="1" ht="13.5" customHeight="1">
      <c r="A103" s="110"/>
      <c r="B103" s="117"/>
      <c r="C103" s="9"/>
      <c r="F103" s="73"/>
    </row>
    <row r="104" spans="1:6" s="3" customFormat="1" ht="13.5" customHeight="1">
      <c r="A104" s="110"/>
      <c r="B104" s="118"/>
      <c r="C104" s="14"/>
      <c r="F104" s="73"/>
    </row>
    <row r="105" spans="1:6" s="3" customFormat="1" ht="13.5" customHeight="1">
      <c r="A105" s="110"/>
      <c r="B105" s="12"/>
      <c r="C105" s="12"/>
      <c r="F105" s="73"/>
    </row>
    <row r="106" spans="1:6" s="3" customFormat="1" ht="13.5" customHeight="1">
      <c r="A106" s="110"/>
      <c r="B106" s="14"/>
      <c r="C106" s="13"/>
      <c r="F106" s="73"/>
    </row>
    <row r="107" spans="1:6" s="3" customFormat="1" ht="13.5" customHeight="1">
      <c r="A107" s="110"/>
      <c r="B107" s="117"/>
      <c r="C107" s="10"/>
      <c r="F107" s="73"/>
    </row>
    <row r="108" spans="1:6" s="3" customFormat="1" ht="28.5" customHeight="1">
      <c r="A108" s="110"/>
      <c r="B108" s="117"/>
      <c r="C108" s="95"/>
      <c r="F108" s="73"/>
    </row>
    <row r="109" spans="1:6" s="3" customFormat="1" ht="13.5" customHeight="1">
      <c r="A109" s="110"/>
      <c r="B109" s="117"/>
      <c r="C109" s="14"/>
      <c r="F109" s="73"/>
    </row>
    <row r="110" spans="1:6" s="3" customFormat="1" ht="13.5" customHeight="1">
      <c r="A110" s="110"/>
      <c r="B110" s="117"/>
      <c r="C110" s="10"/>
      <c r="F110" s="73"/>
    </row>
    <row r="111" spans="1:6" s="3" customFormat="1" ht="13.5" customHeight="1">
      <c r="A111" s="110"/>
      <c r="B111" s="117"/>
      <c r="C111" s="13"/>
      <c r="F111" s="73"/>
    </row>
    <row r="112" spans="1:6" s="3" customFormat="1" ht="13.5" customHeight="1">
      <c r="A112" s="110"/>
      <c r="B112" s="117"/>
      <c r="C112" s="10"/>
      <c r="F112" s="73"/>
    </row>
    <row r="113" spans="1:6" s="3" customFormat="1" ht="22.5" customHeight="1">
      <c r="A113" s="110"/>
      <c r="B113" s="117"/>
      <c r="C113" s="94"/>
      <c r="F113" s="73"/>
    </row>
    <row r="114" spans="1:6" s="3" customFormat="1" ht="13.5" customHeight="1">
      <c r="A114" s="110"/>
      <c r="B114" s="12"/>
      <c r="C114" s="12"/>
      <c r="F114" s="73"/>
    </row>
    <row r="115" spans="1:6" s="3" customFormat="1" ht="13.5" customHeight="1">
      <c r="A115" s="110"/>
      <c r="B115" s="12"/>
      <c r="C115" s="7"/>
      <c r="F115" s="73"/>
    </row>
    <row r="116" spans="1:6" s="3" customFormat="1" ht="13.5" customHeight="1">
      <c r="A116" s="110"/>
      <c r="B116" s="12"/>
      <c r="C116" s="15"/>
      <c r="F116" s="73"/>
    </row>
    <row r="117" spans="1:6" s="3" customFormat="1" ht="13.5" customHeight="1">
      <c r="A117" s="110"/>
      <c r="B117" s="14"/>
      <c r="C117" s="14"/>
      <c r="F117" s="73"/>
    </row>
    <row r="118" spans="1:6" s="3" customFormat="1" ht="13.5" customHeight="1">
      <c r="A118" s="110"/>
      <c r="B118" s="117"/>
      <c r="C118" s="10"/>
      <c r="F118" s="73"/>
    </row>
    <row r="119" spans="1:6" s="3" customFormat="1" ht="13.5" customHeight="1">
      <c r="A119" s="110"/>
      <c r="B119" s="117"/>
      <c r="C119" s="9"/>
      <c r="F119" s="73"/>
    </row>
    <row r="120" spans="1:6" s="3" customFormat="1" ht="13.5" customHeight="1">
      <c r="A120" s="110"/>
      <c r="B120" s="117"/>
      <c r="C120" s="7"/>
      <c r="F120" s="73"/>
    </row>
    <row r="121" spans="1:6" s="3" customFormat="1" ht="13.5" customHeight="1">
      <c r="A121" s="110"/>
      <c r="B121" s="14"/>
      <c r="C121" s="14"/>
      <c r="F121" s="73"/>
    </row>
    <row r="122" spans="1:6" s="3" customFormat="1" ht="13.5" customHeight="1">
      <c r="A122" s="110"/>
      <c r="B122" s="12"/>
      <c r="C122" s="10"/>
      <c r="F122" s="73"/>
    </row>
    <row r="123" spans="1:6" s="3" customFormat="1" ht="13.5" customHeight="1">
      <c r="A123" s="110"/>
      <c r="B123" s="12"/>
      <c r="C123" s="7"/>
      <c r="F123" s="73"/>
    </row>
    <row r="124" spans="1:6" s="3" customFormat="1" ht="22.5" customHeight="1">
      <c r="A124" s="110"/>
      <c r="B124" s="14"/>
      <c r="C124" s="94"/>
      <c r="F124" s="73"/>
    </row>
    <row r="125" spans="1:6" s="3" customFormat="1" ht="13.5" customHeight="1">
      <c r="A125" s="110"/>
      <c r="B125" s="117"/>
      <c r="C125" s="10"/>
      <c r="F125" s="73"/>
    </row>
    <row r="126" spans="1:6" s="3" customFormat="1" ht="13.5" customHeight="1">
      <c r="A126" s="110"/>
      <c r="B126" s="14"/>
      <c r="C126" s="14"/>
      <c r="F126" s="73"/>
    </row>
    <row r="127" spans="1:6" s="3" customFormat="1" ht="13.5" customHeight="1">
      <c r="A127" s="110"/>
      <c r="B127" s="117"/>
      <c r="C127" s="10"/>
      <c r="F127" s="73"/>
    </row>
    <row r="128" spans="1:6" s="3" customFormat="1" ht="13.5" customHeight="1">
      <c r="A128" s="110"/>
      <c r="B128" s="117"/>
      <c r="C128" s="10"/>
      <c r="F128" s="73"/>
    </row>
    <row r="129" spans="1:6" s="3" customFormat="1" ht="13.5" customHeight="1">
      <c r="A129" s="109"/>
      <c r="B129" s="15"/>
      <c r="C129" s="7"/>
      <c r="F129" s="73"/>
    </row>
    <row r="130" spans="1:6" s="3" customFormat="1" ht="13.5" customHeight="1">
      <c r="A130" s="110"/>
      <c r="B130" s="119"/>
      <c r="C130" s="7"/>
      <c r="F130" s="73"/>
    </row>
    <row r="131" spans="1:6" s="3" customFormat="1" ht="13.5" customHeight="1">
      <c r="A131" s="110"/>
      <c r="B131" s="119"/>
      <c r="C131" s="9"/>
      <c r="F131" s="73"/>
    </row>
    <row r="132" spans="1:6" s="3" customFormat="1" ht="13.5" customHeight="1">
      <c r="A132" s="110"/>
      <c r="B132" s="14"/>
      <c r="C132" s="13"/>
      <c r="F132" s="73"/>
    </row>
    <row r="133" spans="1:6" s="3" customFormat="1" ht="12.75">
      <c r="A133" s="110"/>
      <c r="B133" s="117"/>
      <c r="C133" s="10"/>
      <c r="F133" s="73"/>
    </row>
    <row r="134" spans="1:6" s="3" customFormat="1" ht="12.75">
      <c r="A134" s="110"/>
      <c r="B134" s="117"/>
      <c r="C134" s="7"/>
      <c r="F134" s="73"/>
    </row>
    <row r="135" spans="1:6" s="3" customFormat="1" ht="12.75">
      <c r="A135" s="110"/>
      <c r="B135" s="117"/>
      <c r="C135" s="9"/>
      <c r="F135" s="73"/>
    </row>
    <row r="136" spans="1:6" s="3" customFormat="1" ht="12.75">
      <c r="A136" s="110"/>
      <c r="B136" s="14"/>
      <c r="C136" s="14"/>
      <c r="F136" s="73"/>
    </row>
    <row r="137" spans="1:6" s="3" customFormat="1" ht="12.75">
      <c r="A137" s="110"/>
      <c r="B137" s="117"/>
      <c r="C137" s="10"/>
      <c r="F137" s="73"/>
    </row>
    <row r="138" spans="1:6" s="3" customFormat="1" ht="12.75">
      <c r="A138" s="110"/>
      <c r="B138" s="117"/>
      <c r="C138" s="10"/>
      <c r="F138" s="73"/>
    </row>
    <row r="139" spans="1:6" s="3" customFormat="1" ht="12.75">
      <c r="A139" s="110"/>
      <c r="B139" s="120"/>
      <c r="C139" s="5"/>
      <c r="F139" s="73"/>
    </row>
    <row r="140" spans="1:6" s="3" customFormat="1" ht="12.75">
      <c r="A140" s="110"/>
      <c r="B140" s="117"/>
      <c r="C140" s="10"/>
      <c r="F140" s="73"/>
    </row>
    <row r="141" spans="1:6" s="3" customFormat="1" ht="12.75">
      <c r="A141" s="110"/>
      <c r="B141" s="117"/>
      <c r="C141" s="10"/>
      <c r="F141" s="73"/>
    </row>
    <row r="142" spans="1:6" s="3" customFormat="1" ht="12.75">
      <c r="A142" s="110"/>
      <c r="B142" s="117"/>
      <c r="C142" s="10"/>
      <c r="F142" s="73"/>
    </row>
    <row r="143" spans="1:6" s="3" customFormat="1" ht="12.75">
      <c r="A143" s="110"/>
      <c r="B143" s="14"/>
      <c r="C143" s="14"/>
      <c r="F143" s="73"/>
    </row>
    <row r="144" spans="1:6" s="3" customFormat="1" ht="12.75">
      <c r="A144" s="110"/>
      <c r="B144" s="117"/>
      <c r="C144" s="10"/>
      <c r="F144" s="73"/>
    </row>
    <row r="145" spans="1:6" s="3" customFormat="1" ht="12.75">
      <c r="A145" s="110"/>
      <c r="B145" s="14"/>
      <c r="C145" s="14"/>
      <c r="F145" s="73"/>
    </row>
    <row r="146" spans="1:6" s="3" customFormat="1" ht="12.75">
      <c r="A146" s="110"/>
      <c r="B146" s="117"/>
      <c r="C146" s="10"/>
      <c r="F146" s="73"/>
    </row>
    <row r="147" spans="1:6" s="3" customFormat="1" ht="12.75">
      <c r="A147" s="110"/>
      <c r="B147" s="117"/>
      <c r="C147" s="10"/>
      <c r="F147" s="73"/>
    </row>
    <row r="148" spans="1:6" s="3" customFormat="1" ht="12.75">
      <c r="A148" s="110"/>
      <c r="B148" s="117"/>
      <c r="C148" s="10"/>
      <c r="F148" s="73"/>
    </row>
    <row r="149" spans="1:6" s="3" customFormat="1" ht="12.75">
      <c r="A149" s="110"/>
      <c r="B149" s="117"/>
      <c r="C149" s="10"/>
      <c r="F149" s="73"/>
    </row>
    <row r="150" spans="1:6" s="3" customFormat="1" ht="28.5" customHeight="1">
      <c r="A150" s="111"/>
      <c r="B150" s="11"/>
      <c r="C150" s="96"/>
      <c r="F150" s="73"/>
    </row>
    <row r="151" spans="1:6" s="3" customFormat="1" ht="12.75">
      <c r="A151" s="110"/>
      <c r="B151" s="117"/>
      <c r="C151" s="9"/>
      <c r="F151" s="73"/>
    </row>
    <row r="152" spans="1:6" s="3" customFormat="1" ht="12.75">
      <c r="A152" s="110"/>
      <c r="B152" s="121"/>
      <c r="C152" s="6"/>
      <c r="F152" s="73"/>
    </row>
    <row r="153" spans="1:6" s="3" customFormat="1" ht="12.75">
      <c r="A153" s="110"/>
      <c r="B153" s="117"/>
      <c r="C153" s="10"/>
      <c r="F153" s="73"/>
    </row>
    <row r="154" spans="1:6" s="3" customFormat="1" ht="12.75">
      <c r="A154" s="110"/>
      <c r="B154" s="120"/>
      <c r="C154" s="5"/>
      <c r="F154" s="73"/>
    </row>
    <row r="155" spans="1:6" s="3" customFormat="1" ht="12.75">
      <c r="A155" s="110"/>
      <c r="B155" s="120"/>
      <c r="C155" s="5"/>
      <c r="F155" s="73"/>
    </row>
    <row r="156" spans="1:6" s="3" customFormat="1" ht="12.75">
      <c r="A156" s="110"/>
      <c r="B156" s="117"/>
      <c r="C156" s="10"/>
      <c r="F156" s="73"/>
    </row>
    <row r="157" spans="1:6" s="3" customFormat="1" ht="12.75">
      <c r="A157" s="110"/>
      <c r="B157" s="14"/>
      <c r="C157" s="14"/>
      <c r="F157" s="73"/>
    </row>
    <row r="158" spans="1:6" s="3" customFormat="1" ht="12.75">
      <c r="A158" s="110"/>
      <c r="B158" s="117"/>
      <c r="C158" s="10"/>
      <c r="F158" s="73"/>
    </row>
    <row r="159" spans="1:6" s="3" customFormat="1" ht="12.75">
      <c r="A159" s="110"/>
      <c r="B159" s="117"/>
      <c r="C159" s="10"/>
      <c r="F159" s="73"/>
    </row>
    <row r="160" spans="1:6" s="3" customFormat="1" ht="12.75">
      <c r="A160" s="110"/>
      <c r="B160" s="14"/>
      <c r="C160" s="14"/>
      <c r="F160" s="73"/>
    </row>
    <row r="161" spans="1:6" s="3" customFormat="1" ht="12.75">
      <c r="A161" s="110"/>
      <c r="B161" s="117"/>
      <c r="C161" s="10"/>
      <c r="F161" s="73"/>
    </row>
    <row r="162" spans="1:6" s="3" customFormat="1" ht="12.75">
      <c r="A162" s="110"/>
      <c r="B162" s="120"/>
      <c r="C162" s="5"/>
      <c r="F162" s="73"/>
    </row>
    <row r="163" spans="1:6" s="3" customFormat="1" ht="12.75">
      <c r="A163" s="110"/>
      <c r="B163" s="14"/>
      <c r="C163" s="6"/>
      <c r="F163" s="73"/>
    </row>
    <row r="164" spans="1:6" s="3" customFormat="1" ht="12.75">
      <c r="A164" s="110"/>
      <c r="B164" s="12"/>
      <c r="C164" s="5"/>
      <c r="F164" s="73"/>
    </row>
    <row r="165" spans="1:6" s="3" customFormat="1" ht="12.75">
      <c r="A165" s="110"/>
      <c r="B165" s="14"/>
      <c r="C165" s="14"/>
      <c r="F165" s="73"/>
    </row>
    <row r="166" spans="1:6" s="3" customFormat="1" ht="12.75">
      <c r="A166" s="110"/>
      <c r="B166" s="117"/>
      <c r="C166" s="10"/>
      <c r="F166" s="73"/>
    </row>
    <row r="167" spans="1:6" s="3" customFormat="1" ht="12.75">
      <c r="A167" s="110"/>
      <c r="B167" s="117"/>
      <c r="C167" s="9"/>
      <c r="F167" s="73"/>
    </row>
    <row r="168" spans="1:6" s="3" customFormat="1" ht="12.75">
      <c r="A168" s="110"/>
      <c r="B168" s="12"/>
      <c r="C168" s="14"/>
      <c r="F168" s="73"/>
    </row>
    <row r="169" spans="1:6" s="3" customFormat="1" ht="12.75">
      <c r="A169" s="110"/>
      <c r="B169" s="12"/>
      <c r="C169" s="5"/>
      <c r="F169" s="73"/>
    </row>
    <row r="170" spans="1:6" s="3" customFormat="1" ht="12.75">
      <c r="A170" s="110"/>
      <c r="B170" s="12"/>
      <c r="C170" s="16"/>
      <c r="F170" s="73"/>
    </row>
    <row r="171" spans="1:6" s="3" customFormat="1" ht="12.75">
      <c r="A171" s="110"/>
      <c r="B171" s="14"/>
      <c r="C171" s="13"/>
      <c r="F171" s="73"/>
    </row>
    <row r="172" spans="1:6" s="3" customFormat="1" ht="12.75">
      <c r="A172" s="110"/>
      <c r="B172" s="117"/>
      <c r="C172" s="10"/>
      <c r="F172" s="73"/>
    </row>
    <row r="173" spans="1:6" s="3" customFormat="1" ht="12.75">
      <c r="A173" s="110"/>
      <c r="B173" s="121"/>
      <c r="C173" s="4"/>
      <c r="F173" s="73"/>
    </row>
    <row r="174" spans="1:6" s="3" customFormat="1" ht="11.25" customHeight="1">
      <c r="A174" s="110"/>
      <c r="B174" s="120"/>
      <c r="C174" s="5"/>
      <c r="F174" s="73"/>
    </row>
    <row r="175" spans="1:6" s="3" customFormat="1" ht="24" customHeight="1">
      <c r="A175" s="110"/>
      <c r="B175" s="120"/>
      <c r="C175" s="97"/>
      <c r="F175" s="73"/>
    </row>
    <row r="176" spans="1:6" s="3" customFormat="1" ht="15" customHeight="1">
      <c r="A176" s="110"/>
      <c r="B176" s="120"/>
      <c r="C176" s="97"/>
      <c r="F176" s="73"/>
    </row>
    <row r="177" spans="1:6" s="3" customFormat="1" ht="11.25" customHeight="1">
      <c r="A177" s="110"/>
      <c r="B177" s="121"/>
      <c r="C177" s="6"/>
      <c r="F177" s="73"/>
    </row>
    <row r="178" spans="1:6" s="3" customFormat="1" ht="12.75">
      <c r="A178" s="110"/>
      <c r="B178" s="120"/>
      <c r="C178" s="5"/>
      <c r="F178" s="73"/>
    </row>
    <row r="179" spans="1:6" s="3" customFormat="1" ht="13.5" customHeight="1">
      <c r="A179" s="110"/>
      <c r="B179" s="120"/>
      <c r="C179" s="1"/>
      <c r="F179" s="73"/>
    </row>
    <row r="180" spans="1:6" s="3" customFormat="1" ht="12.75" customHeight="1">
      <c r="A180" s="110"/>
      <c r="B180" s="120"/>
      <c r="C180" s="9"/>
      <c r="F180" s="73"/>
    </row>
    <row r="181" spans="1:6" s="3" customFormat="1" ht="12.75" customHeight="1">
      <c r="A181" s="110"/>
      <c r="B181" s="14"/>
      <c r="C181" s="13"/>
      <c r="F181" s="73"/>
    </row>
    <row r="182" spans="1:6" s="3" customFormat="1" ht="12.75">
      <c r="A182" s="110"/>
      <c r="B182" s="117"/>
      <c r="C182" s="10"/>
      <c r="F182" s="73"/>
    </row>
    <row r="183" spans="1:6" s="3" customFormat="1" ht="12.75">
      <c r="A183" s="110"/>
      <c r="B183" s="117"/>
      <c r="C183" s="16"/>
      <c r="F183" s="73"/>
    </row>
    <row r="184" spans="1:6" s="3" customFormat="1" ht="12.75">
      <c r="A184" s="110"/>
      <c r="B184" s="121"/>
      <c r="C184" s="6"/>
      <c r="F184" s="73"/>
    </row>
    <row r="185" spans="1:6" s="3" customFormat="1" ht="12.75">
      <c r="A185" s="110"/>
      <c r="B185" s="120"/>
      <c r="C185" s="5"/>
      <c r="F185" s="73"/>
    </row>
    <row r="186" spans="1:6" s="3" customFormat="1" ht="12.75">
      <c r="A186" s="110"/>
      <c r="B186" s="117"/>
      <c r="C186" s="10"/>
      <c r="F186" s="73"/>
    </row>
    <row r="187" spans="1:6" s="3" customFormat="1" ht="19.5" customHeight="1">
      <c r="A187" s="108"/>
      <c r="B187" s="122"/>
      <c r="C187" s="7"/>
      <c r="F187" s="73"/>
    </row>
    <row r="188" spans="1:6" s="3" customFormat="1" ht="15" customHeight="1">
      <c r="A188" s="109"/>
      <c r="B188" s="15"/>
      <c r="C188" s="7"/>
      <c r="F188" s="73"/>
    </row>
    <row r="189" spans="1:6" s="3" customFormat="1" ht="12.75">
      <c r="A189" s="109"/>
      <c r="B189" s="15"/>
      <c r="C189" s="9"/>
      <c r="F189" s="73"/>
    </row>
    <row r="190" spans="1:6" s="3" customFormat="1" ht="12.75">
      <c r="A190" s="110"/>
      <c r="B190" s="117"/>
      <c r="C190" s="7"/>
      <c r="F190" s="73"/>
    </row>
    <row r="191" spans="1:6" s="3" customFormat="1" ht="12.75">
      <c r="A191" s="110"/>
      <c r="B191" s="118"/>
      <c r="C191" s="14"/>
      <c r="F191" s="73"/>
    </row>
    <row r="192" spans="1:6" s="3" customFormat="1" ht="12.75">
      <c r="A192" s="110"/>
      <c r="B192" s="117"/>
      <c r="C192" s="9"/>
      <c r="F192" s="73"/>
    </row>
    <row r="193" spans="1:6" s="3" customFormat="1" ht="12.75">
      <c r="A193" s="110"/>
      <c r="B193" s="117"/>
      <c r="C193" s="9"/>
      <c r="F193" s="73"/>
    </row>
    <row r="194" spans="1:6" s="3" customFormat="1" ht="12.75">
      <c r="A194" s="110"/>
      <c r="B194" s="14"/>
      <c r="C194" s="13"/>
      <c r="F194" s="73"/>
    </row>
    <row r="195" spans="1:6" s="3" customFormat="1" ht="22.5" customHeight="1">
      <c r="A195" s="110"/>
      <c r="B195" s="117"/>
      <c r="C195" s="95"/>
      <c r="F195" s="73"/>
    </row>
    <row r="196" spans="1:6" s="3" customFormat="1" ht="12.75">
      <c r="A196" s="110"/>
      <c r="B196" s="117"/>
      <c r="C196" s="13"/>
      <c r="F196" s="73"/>
    </row>
    <row r="197" spans="1:6" s="3" customFormat="1" ht="12.75">
      <c r="A197" s="110"/>
      <c r="B197" s="12"/>
      <c r="C197" s="7"/>
      <c r="F197" s="73"/>
    </row>
    <row r="198" spans="1:6" s="3" customFormat="1" ht="12.75">
      <c r="A198" s="110"/>
      <c r="B198" s="12"/>
      <c r="C198" s="15"/>
      <c r="F198" s="73"/>
    </row>
    <row r="199" spans="1:6" s="3" customFormat="1" ht="12.75">
      <c r="A199" s="110"/>
      <c r="B199" s="14"/>
      <c r="C199" s="14"/>
      <c r="F199" s="73"/>
    </row>
    <row r="200" spans="1:6" s="3" customFormat="1" ht="13.5" customHeight="1">
      <c r="A200" s="109"/>
      <c r="B200" s="15"/>
      <c r="C200" s="7"/>
      <c r="F200" s="73"/>
    </row>
    <row r="201" spans="1:6" s="3" customFormat="1" ht="13.5" customHeight="1">
      <c r="A201" s="110"/>
      <c r="B201" s="117"/>
      <c r="C201" s="7"/>
      <c r="F201" s="73"/>
    </row>
    <row r="202" spans="1:6" s="3" customFormat="1" ht="13.5" customHeight="1">
      <c r="A202" s="110"/>
      <c r="B202" s="117"/>
      <c r="C202" s="9"/>
      <c r="F202" s="73"/>
    </row>
    <row r="203" spans="1:6" s="3" customFormat="1" ht="12.75">
      <c r="A203" s="110"/>
      <c r="B203" s="14"/>
      <c r="C203" s="14"/>
      <c r="F203" s="73"/>
    </row>
    <row r="204" spans="1:6" s="3" customFormat="1" ht="12.75">
      <c r="A204" s="110"/>
      <c r="B204" s="117"/>
      <c r="C204" s="9"/>
      <c r="F204" s="73"/>
    </row>
    <row r="205" spans="1:6" s="3" customFormat="1" ht="12.75">
      <c r="A205" s="110"/>
      <c r="B205" s="121"/>
      <c r="C205" s="6"/>
      <c r="F205" s="73"/>
    </row>
    <row r="206" spans="1:6" s="3" customFormat="1" ht="12.75">
      <c r="A206" s="110"/>
      <c r="B206" s="12"/>
      <c r="C206" s="16"/>
      <c r="F206" s="73"/>
    </row>
    <row r="207" spans="1:6" s="3" customFormat="1" ht="12.75">
      <c r="A207" s="110"/>
      <c r="B207" s="14"/>
      <c r="C207" s="13"/>
      <c r="F207" s="73"/>
    </row>
    <row r="208" spans="1:6" s="3" customFormat="1" ht="12.75">
      <c r="A208" s="110"/>
      <c r="B208" s="121"/>
      <c r="C208" s="18"/>
      <c r="F208" s="73"/>
    </row>
    <row r="209" spans="1:6" s="3" customFormat="1" ht="12.75">
      <c r="A209" s="110"/>
      <c r="B209" s="120"/>
      <c r="C209" s="1"/>
      <c r="F209" s="73"/>
    </row>
    <row r="210" spans="1:6" s="3" customFormat="1" ht="12.75">
      <c r="A210" s="110"/>
      <c r="B210" s="120"/>
      <c r="C210" s="9"/>
      <c r="F210" s="73"/>
    </row>
    <row r="211" spans="1:6" s="3" customFormat="1" ht="12.75">
      <c r="A211" s="110"/>
      <c r="B211" s="14"/>
      <c r="C211" s="13"/>
      <c r="F211" s="73"/>
    </row>
    <row r="212" spans="1:6" s="3" customFormat="1" ht="12.75">
      <c r="A212" s="110"/>
      <c r="B212" s="14"/>
      <c r="C212" s="13"/>
      <c r="F212" s="73"/>
    </row>
    <row r="213" spans="1:6" s="3" customFormat="1" ht="12.75">
      <c r="A213" s="110"/>
      <c r="B213" s="117"/>
      <c r="C213" s="10"/>
      <c r="F213" s="73"/>
    </row>
    <row r="214" spans="1:6" s="20" customFormat="1" ht="18" customHeight="1">
      <c r="A214" s="318"/>
      <c r="B214" s="319"/>
      <c r="C214" s="319"/>
      <c r="F214" s="75"/>
    </row>
    <row r="215" spans="1:6" s="3" customFormat="1" ht="28.5" customHeight="1">
      <c r="A215" s="111"/>
      <c r="B215" s="11"/>
      <c r="C215" s="96"/>
      <c r="F215" s="73"/>
    </row>
    <row r="216" spans="1:6" s="3" customFormat="1" ht="12.75">
      <c r="A216" s="110"/>
      <c r="B216" s="123"/>
      <c r="F216" s="73"/>
    </row>
    <row r="217" spans="1:6" s="3" customFormat="1" ht="15.75">
      <c r="A217" s="112"/>
      <c r="B217" s="124"/>
      <c r="C217" s="2"/>
      <c r="F217" s="73"/>
    </row>
    <row r="218" spans="1:6" s="3" customFormat="1" ht="12.75">
      <c r="A218" s="109"/>
      <c r="B218" s="124"/>
      <c r="C218" s="2"/>
      <c r="F218" s="73"/>
    </row>
    <row r="219" spans="1:6" s="3" customFormat="1" ht="17.25" customHeight="1">
      <c r="A219" s="109"/>
      <c r="B219" s="124"/>
      <c r="C219" s="2"/>
      <c r="F219" s="73"/>
    </row>
    <row r="220" spans="1:6" s="3" customFormat="1" ht="13.5" customHeight="1">
      <c r="A220" s="109"/>
      <c r="B220" s="124"/>
      <c r="C220" s="2"/>
      <c r="F220" s="73"/>
    </row>
    <row r="221" spans="1:6" s="3" customFormat="1" ht="12.75">
      <c r="A221" s="109"/>
      <c r="B221" s="124"/>
      <c r="C221" s="2"/>
      <c r="F221" s="73"/>
    </row>
    <row r="222" spans="1:6" s="3" customFormat="1" ht="12.75">
      <c r="A222" s="109"/>
      <c r="B222" s="123"/>
      <c r="F222" s="73"/>
    </row>
    <row r="223" spans="1:6" s="3" customFormat="1" ht="12.75">
      <c r="A223" s="109"/>
      <c r="B223" s="124"/>
      <c r="C223" s="2"/>
      <c r="F223" s="73"/>
    </row>
    <row r="224" spans="1:6" s="3" customFormat="1" ht="12.75">
      <c r="A224" s="109"/>
      <c r="B224" s="124"/>
      <c r="C224" s="19"/>
      <c r="F224" s="73"/>
    </row>
    <row r="225" spans="1:6" s="3" customFormat="1" ht="12.75">
      <c r="A225" s="109"/>
      <c r="B225" s="124"/>
      <c r="C225" s="2"/>
      <c r="F225" s="73"/>
    </row>
    <row r="226" spans="1:6" s="3" customFormat="1" ht="22.5" customHeight="1">
      <c r="A226" s="109"/>
      <c r="B226" s="124"/>
      <c r="C226" s="95"/>
      <c r="F226" s="73"/>
    </row>
    <row r="227" spans="1:6" s="3" customFormat="1" ht="22.5" customHeight="1">
      <c r="A227" s="110"/>
      <c r="B227" s="14"/>
      <c r="C227" s="94"/>
      <c r="F227" s="73"/>
    </row>
    <row r="228" spans="1:6" s="3" customFormat="1" ht="12.75">
      <c r="A228" s="110"/>
      <c r="B228" s="123"/>
      <c r="F228" s="73"/>
    </row>
    <row r="229" spans="1:6" s="3" customFormat="1" ht="12.75">
      <c r="A229" s="110"/>
      <c r="B229" s="123"/>
      <c r="F229" s="73"/>
    </row>
    <row r="230" spans="1:6" s="3" customFormat="1" ht="12.75">
      <c r="A230" s="110"/>
      <c r="B230" s="123"/>
      <c r="F230" s="73"/>
    </row>
    <row r="231" spans="1:6" s="3" customFormat="1" ht="12.75">
      <c r="A231" s="110"/>
      <c r="B231" s="123"/>
      <c r="F231" s="73"/>
    </row>
    <row r="232" spans="1:6" s="3" customFormat="1" ht="12.75">
      <c r="A232" s="110"/>
      <c r="B232" s="123"/>
      <c r="F232" s="73"/>
    </row>
    <row r="233" spans="1:6" s="3" customFormat="1" ht="12.75">
      <c r="A233" s="110"/>
      <c r="B233" s="123"/>
      <c r="F233" s="73"/>
    </row>
    <row r="234" spans="1:6" s="3" customFormat="1" ht="12.75">
      <c r="A234" s="110"/>
      <c r="B234" s="123"/>
      <c r="F234" s="73"/>
    </row>
    <row r="235" spans="1:6" s="3" customFormat="1" ht="12.75">
      <c r="A235" s="110"/>
      <c r="B235" s="123"/>
      <c r="F235" s="73"/>
    </row>
    <row r="236" spans="1:6" s="3" customFormat="1" ht="12.75">
      <c r="A236" s="110"/>
      <c r="B236" s="123"/>
      <c r="F236" s="73"/>
    </row>
    <row r="237" spans="1:6" s="3" customFormat="1" ht="12.75">
      <c r="A237" s="110"/>
      <c r="B237" s="123"/>
      <c r="F237" s="73"/>
    </row>
    <row r="238" spans="1:6" s="3" customFormat="1" ht="12.75">
      <c r="A238" s="110"/>
      <c r="B238" s="123"/>
      <c r="F238" s="73"/>
    </row>
    <row r="239" spans="1:6" s="3" customFormat="1" ht="12.75">
      <c r="A239" s="110"/>
      <c r="B239" s="123"/>
      <c r="F239" s="73"/>
    </row>
    <row r="240" spans="1:6" s="3" customFormat="1" ht="12.75">
      <c r="A240" s="110"/>
      <c r="B240" s="123"/>
      <c r="F240" s="73"/>
    </row>
    <row r="241" spans="1:6" s="3" customFormat="1" ht="12.75">
      <c r="A241" s="110"/>
      <c r="B241" s="123"/>
      <c r="F241" s="73"/>
    </row>
    <row r="242" spans="1:6" s="3" customFormat="1" ht="12.75">
      <c r="A242" s="110"/>
      <c r="B242" s="123"/>
      <c r="F242" s="73"/>
    </row>
    <row r="243" spans="1:6" s="3" customFormat="1" ht="12.75">
      <c r="A243" s="110"/>
      <c r="B243" s="123"/>
      <c r="F243" s="73"/>
    </row>
    <row r="244" spans="1:6" s="3" customFormat="1" ht="12.75">
      <c r="A244" s="110"/>
      <c r="B244" s="123"/>
      <c r="F244" s="73"/>
    </row>
    <row r="245" spans="1:6" s="3" customFormat="1" ht="12.75">
      <c r="A245" s="110"/>
      <c r="B245" s="123"/>
      <c r="F245" s="73"/>
    </row>
    <row r="246" spans="1:6" s="3" customFormat="1" ht="12.75">
      <c r="A246" s="110"/>
      <c r="B246" s="123"/>
      <c r="F246" s="73"/>
    </row>
    <row r="247" spans="1:6" s="3" customFormat="1" ht="12.75">
      <c r="A247" s="110"/>
      <c r="B247" s="123"/>
      <c r="F247" s="73"/>
    </row>
    <row r="248" spans="1:6" s="3" customFormat="1" ht="12.75">
      <c r="A248" s="110"/>
      <c r="B248" s="123"/>
      <c r="F248" s="73"/>
    </row>
    <row r="249" spans="1:6" s="3" customFormat="1" ht="12.75">
      <c r="A249" s="110"/>
      <c r="B249" s="123"/>
      <c r="F249" s="73"/>
    </row>
    <row r="250" spans="1:6" s="3" customFormat="1" ht="12.75">
      <c r="A250" s="110"/>
      <c r="B250" s="123"/>
      <c r="F250" s="73"/>
    </row>
    <row r="251" spans="1:6" s="3" customFormat="1" ht="12.75">
      <c r="A251" s="110"/>
      <c r="B251" s="123"/>
      <c r="F251" s="73"/>
    </row>
    <row r="252" spans="1:6" s="3" customFormat="1" ht="12.75">
      <c r="A252" s="110"/>
      <c r="B252" s="123"/>
      <c r="F252" s="73"/>
    </row>
    <row r="253" spans="1:6" s="3" customFormat="1" ht="12.75">
      <c r="A253" s="110"/>
      <c r="B253" s="123"/>
      <c r="F253" s="73"/>
    </row>
    <row r="254" spans="1:6" s="3" customFormat="1" ht="12.75">
      <c r="A254" s="110"/>
      <c r="B254" s="123"/>
      <c r="F254" s="73"/>
    </row>
    <row r="255" spans="1:6" s="3" customFormat="1" ht="12.75">
      <c r="A255" s="110"/>
      <c r="B255" s="123"/>
      <c r="F255" s="73"/>
    </row>
    <row r="256" spans="1:6" s="3" customFormat="1" ht="12.75">
      <c r="A256" s="110"/>
      <c r="B256" s="123"/>
      <c r="F256" s="73"/>
    </row>
    <row r="257" spans="1:6" s="3" customFormat="1" ht="12.75">
      <c r="A257" s="110"/>
      <c r="B257" s="123"/>
      <c r="F257" s="73"/>
    </row>
    <row r="258" spans="1:6" s="3" customFormat="1" ht="12.75">
      <c r="A258" s="110"/>
      <c r="B258" s="123"/>
      <c r="F258" s="73"/>
    </row>
    <row r="259" spans="1:6" s="3" customFormat="1" ht="12.75">
      <c r="A259" s="110"/>
      <c r="B259" s="123"/>
      <c r="F259" s="73"/>
    </row>
    <row r="260" spans="1:6" s="3" customFormat="1" ht="12.75">
      <c r="A260" s="110"/>
      <c r="B260" s="123"/>
      <c r="F260" s="73"/>
    </row>
    <row r="261" spans="1:6" s="3" customFormat="1" ht="12.75">
      <c r="A261" s="110"/>
      <c r="B261" s="123"/>
      <c r="F261" s="73"/>
    </row>
    <row r="262" spans="1:6" s="3" customFormat="1" ht="12.75">
      <c r="A262" s="110"/>
      <c r="B262" s="123"/>
      <c r="F262" s="73"/>
    </row>
    <row r="263" spans="1:6" s="3" customFormat="1" ht="12.75">
      <c r="A263" s="110"/>
      <c r="B263" s="123"/>
      <c r="F263" s="73"/>
    </row>
    <row r="264" spans="1:6" s="3" customFormat="1" ht="12.75">
      <c r="A264" s="110"/>
      <c r="B264" s="123"/>
      <c r="F264" s="73"/>
    </row>
    <row r="265" spans="1:6" s="3" customFormat="1" ht="12.75">
      <c r="A265" s="110"/>
      <c r="B265" s="123"/>
      <c r="F265" s="73"/>
    </row>
    <row r="266" spans="1:6" s="3" customFormat="1" ht="12.75">
      <c r="A266" s="110"/>
      <c r="B266" s="123"/>
      <c r="F266" s="73"/>
    </row>
    <row r="267" spans="1:6" s="3" customFormat="1" ht="12.75">
      <c r="A267" s="110"/>
      <c r="B267" s="123"/>
      <c r="F267" s="73"/>
    </row>
    <row r="268" spans="1:6" s="3" customFormat="1" ht="12.75">
      <c r="A268" s="110"/>
      <c r="B268" s="123"/>
      <c r="F268" s="73"/>
    </row>
    <row r="269" spans="1:6" s="3" customFormat="1" ht="12.75">
      <c r="A269" s="110"/>
      <c r="B269" s="123"/>
      <c r="F269" s="73"/>
    </row>
    <row r="270" spans="1:6" s="3" customFormat="1" ht="12.75">
      <c r="A270" s="110"/>
      <c r="B270" s="123"/>
      <c r="F270" s="73"/>
    </row>
    <row r="271" spans="1:6" s="3" customFormat="1" ht="12.75">
      <c r="A271" s="110"/>
      <c r="B271" s="123"/>
      <c r="F271" s="73"/>
    </row>
    <row r="272" spans="1:6" s="3" customFormat="1" ht="12.75">
      <c r="A272" s="110"/>
      <c r="B272" s="123"/>
      <c r="F272" s="73"/>
    </row>
    <row r="273" spans="1:6" s="3" customFormat="1" ht="12.75">
      <c r="A273" s="110"/>
      <c r="B273" s="123"/>
      <c r="F273" s="73"/>
    </row>
    <row r="274" spans="1:6" s="3" customFormat="1" ht="12.75">
      <c r="A274" s="110"/>
      <c r="B274" s="123"/>
      <c r="F274" s="73"/>
    </row>
    <row r="275" spans="1:6" s="3" customFormat="1" ht="12.75">
      <c r="A275" s="110"/>
      <c r="B275" s="123"/>
      <c r="F275" s="73"/>
    </row>
    <row r="276" spans="1:6" s="3" customFormat="1" ht="12.75">
      <c r="A276" s="110"/>
      <c r="B276" s="123"/>
      <c r="F276" s="73"/>
    </row>
    <row r="277" spans="1:6" s="3" customFormat="1" ht="12.75">
      <c r="A277" s="110"/>
      <c r="B277" s="123"/>
      <c r="F277" s="73"/>
    </row>
    <row r="278" spans="1:6" s="3" customFormat="1" ht="12.75">
      <c r="A278" s="110"/>
      <c r="B278" s="123"/>
      <c r="F278" s="73"/>
    </row>
    <row r="279" spans="1:6" s="3" customFormat="1" ht="12.75">
      <c r="A279" s="110"/>
      <c r="B279" s="123"/>
      <c r="F279" s="73"/>
    </row>
    <row r="280" spans="1:6" s="3" customFormat="1" ht="12.75">
      <c r="A280" s="110"/>
      <c r="B280" s="123"/>
      <c r="F280" s="73"/>
    </row>
    <row r="281" spans="1:6" s="3" customFormat="1" ht="12.75">
      <c r="A281" s="110"/>
      <c r="B281" s="123"/>
      <c r="F281" s="73"/>
    </row>
    <row r="282" spans="1:6" s="3" customFormat="1" ht="12.75">
      <c r="A282" s="110"/>
      <c r="B282" s="123"/>
      <c r="F282" s="73"/>
    </row>
    <row r="283" spans="1:6" s="3" customFormat="1" ht="12.75">
      <c r="A283" s="110"/>
      <c r="B283" s="123"/>
      <c r="F283" s="73"/>
    </row>
    <row r="284" spans="1:6" s="3" customFormat="1" ht="12.75">
      <c r="A284" s="110"/>
      <c r="B284" s="123"/>
      <c r="F284" s="73"/>
    </row>
    <row r="285" spans="1:6" s="3" customFormat="1" ht="12.75">
      <c r="A285" s="110"/>
      <c r="B285" s="123"/>
      <c r="F285" s="73"/>
    </row>
    <row r="286" spans="1:6" s="3" customFormat="1" ht="12.75">
      <c r="A286" s="110"/>
      <c r="B286" s="123"/>
      <c r="F286" s="73"/>
    </row>
    <row r="287" spans="1:6" s="3" customFormat="1" ht="12.75">
      <c r="A287" s="110"/>
      <c r="B287" s="123"/>
      <c r="F287" s="73"/>
    </row>
    <row r="288" spans="1:6" s="3" customFormat="1" ht="12.75">
      <c r="A288" s="110"/>
      <c r="B288" s="123"/>
      <c r="F288" s="73"/>
    </row>
    <row r="289" spans="1:6" s="3" customFormat="1" ht="12.75">
      <c r="A289" s="110"/>
      <c r="B289" s="123"/>
      <c r="F289" s="73"/>
    </row>
    <row r="290" spans="1:6" s="3" customFormat="1" ht="12.75">
      <c r="A290" s="110"/>
      <c r="B290" s="123"/>
      <c r="F290" s="73"/>
    </row>
    <row r="291" spans="1:6" s="3" customFormat="1" ht="12.75">
      <c r="A291" s="110"/>
      <c r="B291" s="123"/>
      <c r="F291" s="73"/>
    </row>
    <row r="292" spans="1:6" s="3" customFormat="1" ht="12.75">
      <c r="A292" s="110"/>
      <c r="B292" s="123"/>
      <c r="F292" s="73"/>
    </row>
    <row r="293" spans="1:6" s="3" customFormat="1" ht="12.75">
      <c r="A293" s="110"/>
      <c r="B293" s="123"/>
      <c r="F293" s="73"/>
    </row>
    <row r="294" spans="1:6" s="3" customFormat="1" ht="12.75">
      <c r="A294" s="110"/>
      <c r="B294" s="123"/>
      <c r="F294" s="73"/>
    </row>
    <row r="295" spans="1:6" s="3" customFormat="1" ht="12.75">
      <c r="A295" s="110"/>
      <c r="B295" s="123"/>
      <c r="F295" s="73"/>
    </row>
    <row r="296" spans="1:6" s="3" customFormat="1" ht="12.75">
      <c r="A296" s="110"/>
      <c r="B296" s="123"/>
      <c r="F296" s="73"/>
    </row>
    <row r="297" spans="1:6" s="3" customFormat="1" ht="12.75">
      <c r="A297" s="110"/>
      <c r="B297" s="123"/>
      <c r="F297" s="73"/>
    </row>
    <row r="298" spans="1:6" s="3" customFormat="1" ht="12.75">
      <c r="A298" s="110"/>
      <c r="B298" s="123"/>
      <c r="F298" s="73"/>
    </row>
    <row r="299" spans="1:6" s="3" customFormat="1" ht="12.75">
      <c r="A299" s="110"/>
      <c r="B299" s="123"/>
      <c r="F299" s="73"/>
    </row>
    <row r="300" spans="1:6" s="3" customFormat="1" ht="12.75">
      <c r="A300" s="110"/>
      <c r="B300" s="123"/>
      <c r="F300" s="73"/>
    </row>
    <row r="301" spans="1:6" s="3" customFormat="1" ht="12.75">
      <c r="A301" s="110"/>
      <c r="B301" s="123"/>
      <c r="F301" s="73"/>
    </row>
    <row r="302" spans="1:6" s="3" customFormat="1" ht="12.75">
      <c r="A302" s="110"/>
      <c r="B302" s="123"/>
      <c r="F302" s="73"/>
    </row>
    <row r="303" spans="1:6" s="3" customFormat="1" ht="12.75">
      <c r="A303" s="110"/>
      <c r="B303" s="123"/>
      <c r="F303" s="73"/>
    </row>
    <row r="304" spans="1:6" s="3" customFormat="1" ht="12.75">
      <c r="A304" s="110"/>
      <c r="B304" s="123"/>
      <c r="F304" s="73"/>
    </row>
    <row r="305" spans="1:6" s="3" customFormat="1" ht="12.75">
      <c r="A305" s="110"/>
      <c r="B305" s="123"/>
      <c r="F305" s="73"/>
    </row>
    <row r="306" spans="1:6" s="3" customFormat="1" ht="12.75">
      <c r="A306" s="110"/>
      <c r="B306" s="123"/>
      <c r="F306" s="73"/>
    </row>
    <row r="307" spans="1:6" s="3" customFormat="1" ht="12.75">
      <c r="A307" s="110"/>
      <c r="B307" s="123"/>
      <c r="F307" s="73"/>
    </row>
    <row r="308" spans="1:6" s="3" customFormat="1" ht="12.75">
      <c r="A308" s="110"/>
      <c r="B308" s="123"/>
      <c r="F308" s="73"/>
    </row>
    <row r="309" spans="1:6" s="3" customFormat="1" ht="12.75">
      <c r="A309" s="110"/>
      <c r="B309" s="123"/>
      <c r="F309" s="73"/>
    </row>
    <row r="310" spans="1:6" s="3" customFormat="1" ht="12.75">
      <c r="A310" s="110"/>
      <c r="B310" s="123"/>
      <c r="F310" s="73"/>
    </row>
    <row r="311" spans="1:6" s="3" customFormat="1" ht="12.75">
      <c r="A311" s="110"/>
      <c r="B311" s="123"/>
      <c r="F311" s="73"/>
    </row>
    <row r="312" spans="1:6" s="3" customFormat="1" ht="12.75">
      <c r="A312" s="110"/>
      <c r="B312" s="123"/>
      <c r="F312" s="73"/>
    </row>
    <row r="313" spans="1:6" s="3" customFormat="1" ht="12.75">
      <c r="A313" s="110"/>
      <c r="B313" s="123"/>
      <c r="F313" s="73"/>
    </row>
    <row r="314" spans="1:6" s="3" customFormat="1" ht="12.75">
      <c r="A314" s="110"/>
      <c r="B314" s="123"/>
      <c r="F314" s="73"/>
    </row>
    <row r="315" spans="1:6" s="3" customFormat="1" ht="12.75">
      <c r="A315" s="110"/>
      <c r="B315" s="123"/>
      <c r="F315" s="73"/>
    </row>
    <row r="316" spans="1:6" s="3" customFormat="1" ht="12.75">
      <c r="A316" s="110"/>
      <c r="B316" s="123"/>
      <c r="F316" s="73"/>
    </row>
    <row r="317" spans="1:6" s="3" customFormat="1" ht="12.75">
      <c r="A317" s="110"/>
      <c r="B317" s="123"/>
      <c r="F317" s="73"/>
    </row>
    <row r="318" spans="1:6" s="3" customFormat="1" ht="12.75">
      <c r="A318" s="110"/>
      <c r="B318" s="123"/>
      <c r="F318" s="73"/>
    </row>
    <row r="319" spans="1:6" s="3" customFormat="1" ht="12.75">
      <c r="A319" s="110"/>
      <c r="B319" s="123"/>
      <c r="F319" s="73"/>
    </row>
    <row r="320" spans="1:6" s="3" customFormat="1" ht="12.75">
      <c r="A320" s="110"/>
      <c r="B320" s="123"/>
      <c r="F320" s="73"/>
    </row>
    <row r="321" spans="1:6" s="3" customFormat="1" ht="12.75">
      <c r="A321" s="110"/>
      <c r="B321" s="123"/>
      <c r="F321" s="73"/>
    </row>
    <row r="322" spans="1:6" s="3" customFormat="1" ht="12.75">
      <c r="A322" s="110"/>
      <c r="B322" s="123"/>
      <c r="F322" s="73"/>
    </row>
    <row r="323" spans="1:6" s="3" customFormat="1" ht="12.75">
      <c r="A323" s="110"/>
      <c r="B323" s="123"/>
      <c r="F323" s="73"/>
    </row>
    <row r="324" spans="1:6" s="3" customFormat="1" ht="12.75">
      <c r="A324" s="110"/>
      <c r="B324" s="123"/>
      <c r="F324" s="73"/>
    </row>
    <row r="325" spans="1:6" s="3" customFormat="1" ht="12.75">
      <c r="A325" s="110"/>
      <c r="B325" s="123"/>
      <c r="F325" s="73"/>
    </row>
    <row r="326" spans="1:6" s="3" customFormat="1" ht="12.75">
      <c r="A326" s="110"/>
      <c r="B326" s="123"/>
      <c r="F326" s="73"/>
    </row>
    <row r="327" spans="1:6" s="3" customFormat="1" ht="12.75">
      <c r="A327" s="110"/>
      <c r="B327" s="123"/>
      <c r="F327" s="73"/>
    </row>
    <row r="328" spans="1:6" s="3" customFormat="1" ht="12.75">
      <c r="A328" s="110"/>
      <c r="B328" s="123"/>
      <c r="F328" s="73"/>
    </row>
    <row r="329" spans="1:6" s="3" customFormat="1" ht="12.75">
      <c r="A329" s="110"/>
      <c r="B329" s="123"/>
      <c r="F329" s="73"/>
    </row>
    <row r="330" spans="1:6" s="3" customFormat="1" ht="12.75">
      <c r="A330" s="110"/>
      <c r="B330" s="123"/>
      <c r="F330" s="73"/>
    </row>
    <row r="331" spans="1:6" s="3" customFormat="1" ht="12.75">
      <c r="A331" s="110"/>
      <c r="B331" s="123"/>
      <c r="F331" s="73"/>
    </row>
    <row r="332" spans="1:6" s="3" customFormat="1" ht="12.75">
      <c r="A332" s="110"/>
      <c r="B332" s="123"/>
      <c r="F332" s="73"/>
    </row>
    <row r="333" spans="1:6" s="3" customFormat="1" ht="12.75">
      <c r="A333" s="110"/>
      <c r="B333" s="123"/>
      <c r="F333" s="73"/>
    </row>
    <row r="334" spans="1:6" s="3" customFormat="1" ht="12.75">
      <c r="A334" s="110"/>
      <c r="B334" s="123"/>
      <c r="F334" s="73"/>
    </row>
    <row r="335" spans="1:6" s="3" customFormat="1" ht="12.75">
      <c r="A335" s="110"/>
      <c r="B335" s="123"/>
      <c r="F335" s="73"/>
    </row>
    <row r="336" spans="1:6" s="3" customFormat="1" ht="12.75">
      <c r="A336" s="110"/>
      <c r="B336" s="123"/>
      <c r="F336" s="73"/>
    </row>
    <row r="337" spans="1:6" s="3" customFormat="1" ht="12.75">
      <c r="A337" s="110"/>
      <c r="B337" s="123"/>
      <c r="F337" s="73"/>
    </row>
    <row r="338" spans="1:6" s="3" customFormat="1" ht="12.75">
      <c r="A338" s="110"/>
      <c r="B338" s="123"/>
      <c r="F338" s="73"/>
    </row>
    <row r="339" spans="1:6" s="3" customFormat="1" ht="12.75">
      <c r="A339" s="110"/>
      <c r="B339" s="123"/>
      <c r="F339" s="73"/>
    </row>
    <row r="340" spans="1:6" s="3" customFormat="1" ht="12.75">
      <c r="A340" s="110"/>
      <c r="B340" s="123"/>
      <c r="F340" s="73"/>
    </row>
    <row r="341" spans="1:6" s="3" customFormat="1" ht="12.75">
      <c r="A341" s="110"/>
      <c r="B341" s="123"/>
      <c r="F341" s="73"/>
    </row>
    <row r="342" spans="1:6" s="3" customFormat="1" ht="12.75">
      <c r="A342" s="110"/>
      <c r="B342" s="123"/>
      <c r="F342" s="73"/>
    </row>
    <row r="343" spans="1:6" s="3" customFormat="1" ht="12.75">
      <c r="A343" s="110"/>
      <c r="B343" s="123"/>
      <c r="F343" s="73"/>
    </row>
    <row r="344" spans="1:6" s="3" customFormat="1" ht="12.75">
      <c r="A344" s="110"/>
      <c r="B344" s="123"/>
      <c r="F344" s="73"/>
    </row>
    <row r="345" spans="1:6" s="3" customFormat="1" ht="12.75">
      <c r="A345" s="110"/>
      <c r="B345" s="123"/>
      <c r="F345" s="73"/>
    </row>
    <row r="346" spans="1:6" s="3" customFormat="1" ht="12.75">
      <c r="A346" s="110"/>
      <c r="B346" s="123"/>
      <c r="F346" s="73"/>
    </row>
    <row r="347" spans="1:6" s="3" customFormat="1" ht="12.75">
      <c r="A347" s="110"/>
      <c r="B347" s="123"/>
      <c r="F347" s="73"/>
    </row>
    <row r="348" spans="1:6" s="3" customFormat="1" ht="12.75">
      <c r="A348" s="110"/>
      <c r="B348" s="123"/>
      <c r="F348" s="73"/>
    </row>
    <row r="349" spans="1:6" s="3" customFormat="1" ht="12.75">
      <c r="A349" s="110"/>
      <c r="B349" s="123"/>
      <c r="F349" s="73"/>
    </row>
    <row r="350" spans="1:6" s="3" customFormat="1" ht="12.75">
      <c r="A350" s="110"/>
      <c r="B350" s="123"/>
      <c r="F350" s="73"/>
    </row>
    <row r="351" spans="1:6" s="3" customFormat="1" ht="12.75">
      <c r="A351" s="110"/>
      <c r="B351" s="123"/>
      <c r="F351" s="73"/>
    </row>
    <row r="352" spans="1:6" s="3" customFormat="1" ht="12.75">
      <c r="A352" s="110"/>
      <c r="B352" s="123"/>
      <c r="F352" s="73"/>
    </row>
    <row r="353" spans="1:6" s="3" customFormat="1" ht="12.75">
      <c r="A353" s="110"/>
      <c r="B353" s="123"/>
      <c r="F353" s="73"/>
    </row>
    <row r="354" spans="1:6" s="3" customFormat="1" ht="12.75">
      <c r="A354" s="110"/>
      <c r="B354" s="123"/>
      <c r="F354" s="73"/>
    </row>
    <row r="355" spans="1:6" s="3" customFormat="1" ht="12.75">
      <c r="A355" s="110"/>
      <c r="B355" s="123"/>
      <c r="F355" s="73"/>
    </row>
    <row r="356" spans="1:6" s="3" customFormat="1" ht="12.75">
      <c r="A356" s="110"/>
      <c r="B356" s="123"/>
      <c r="F356" s="73"/>
    </row>
    <row r="357" spans="1:6" s="3" customFormat="1" ht="12.75">
      <c r="A357" s="110"/>
      <c r="B357" s="123"/>
      <c r="F357" s="73"/>
    </row>
    <row r="358" spans="1:6" s="3" customFormat="1" ht="12.75">
      <c r="A358" s="110"/>
      <c r="B358" s="123"/>
      <c r="F358" s="73"/>
    </row>
    <row r="359" spans="1:6" s="3" customFormat="1" ht="12.75">
      <c r="A359" s="110"/>
      <c r="B359" s="123"/>
      <c r="F359" s="73"/>
    </row>
    <row r="360" spans="1:6" s="3" customFormat="1" ht="12.75">
      <c r="A360" s="110"/>
      <c r="B360" s="123"/>
      <c r="F360" s="73"/>
    </row>
    <row r="361" spans="1:6" s="3" customFormat="1" ht="12.75">
      <c r="A361" s="110"/>
      <c r="B361" s="123"/>
      <c r="F361" s="73"/>
    </row>
    <row r="362" spans="1:6" s="3" customFormat="1" ht="12.75">
      <c r="A362" s="110"/>
      <c r="B362" s="123"/>
      <c r="F362" s="73"/>
    </row>
    <row r="363" spans="1:6" s="3" customFormat="1" ht="12.75">
      <c r="A363" s="110"/>
      <c r="B363" s="123"/>
      <c r="F363" s="73"/>
    </row>
    <row r="364" spans="1:6" s="3" customFormat="1" ht="12.75">
      <c r="A364" s="110"/>
      <c r="B364" s="123"/>
      <c r="F364" s="73"/>
    </row>
    <row r="365" spans="1:6" s="3" customFormat="1" ht="12.75">
      <c r="A365" s="110"/>
      <c r="B365" s="123"/>
      <c r="F365" s="73"/>
    </row>
    <row r="366" spans="1:6" s="3" customFormat="1" ht="12.75">
      <c r="A366" s="110"/>
      <c r="B366" s="123"/>
      <c r="F366" s="73"/>
    </row>
    <row r="367" spans="1:6" s="3" customFormat="1" ht="12.75">
      <c r="A367" s="110"/>
      <c r="B367" s="123"/>
      <c r="F367" s="73"/>
    </row>
    <row r="368" spans="1:6" s="3" customFormat="1" ht="12.75">
      <c r="A368" s="110"/>
      <c r="B368" s="123"/>
      <c r="F368" s="73"/>
    </row>
    <row r="369" spans="1:6" s="3" customFormat="1" ht="12.75">
      <c r="A369" s="110"/>
      <c r="B369" s="123"/>
      <c r="F369" s="73"/>
    </row>
    <row r="370" spans="1:6" s="3" customFormat="1" ht="12.75">
      <c r="A370" s="110"/>
      <c r="B370" s="123"/>
      <c r="F370" s="73"/>
    </row>
    <row r="371" spans="1:6" s="3" customFormat="1" ht="12.75">
      <c r="A371" s="110"/>
      <c r="B371" s="123"/>
      <c r="F371" s="73"/>
    </row>
    <row r="372" spans="1:6" s="3" customFormat="1" ht="12.75">
      <c r="A372" s="110"/>
      <c r="B372" s="123"/>
      <c r="F372" s="73"/>
    </row>
    <row r="373" spans="1:6" s="3" customFormat="1" ht="12.75">
      <c r="A373" s="110"/>
      <c r="B373" s="123"/>
      <c r="F373" s="73"/>
    </row>
    <row r="374" spans="1:6" s="3" customFormat="1" ht="12.75">
      <c r="A374" s="110"/>
      <c r="B374" s="123"/>
      <c r="F374" s="73"/>
    </row>
    <row r="375" spans="1:6" s="3" customFormat="1" ht="12.75">
      <c r="A375" s="110"/>
      <c r="B375" s="123"/>
      <c r="F375" s="73"/>
    </row>
    <row r="376" spans="1:6" s="3" customFormat="1" ht="12.75">
      <c r="A376" s="110"/>
      <c r="B376" s="123"/>
      <c r="F376" s="73"/>
    </row>
    <row r="377" spans="1:6" s="3" customFormat="1" ht="12.75">
      <c r="A377" s="110"/>
      <c r="B377" s="123"/>
      <c r="F377" s="73"/>
    </row>
    <row r="378" spans="1:6" s="3" customFormat="1" ht="12.75">
      <c r="A378" s="110"/>
      <c r="B378" s="123"/>
      <c r="F378" s="73"/>
    </row>
    <row r="379" spans="1:6" s="3" customFormat="1" ht="12.75">
      <c r="A379" s="110"/>
      <c r="B379" s="123"/>
      <c r="F379" s="73"/>
    </row>
    <row r="380" spans="1:6" s="3" customFormat="1" ht="12.75">
      <c r="A380" s="110"/>
      <c r="B380" s="123"/>
      <c r="F380" s="73"/>
    </row>
    <row r="381" spans="1:6" s="3" customFormat="1" ht="12.75">
      <c r="A381" s="110"/>
      <c r="B381" s="123"/>
      <c r="F381" s="73"/>
    </row>
    <row r="382" spans="1:6" s="3" customFormat="1" ht="12.75">
      <c r="A382" s="110"/>
      <c r="B382" s="123"/>
      <c r="F382" s="73"/>
    </row>
    <row r="383" spans="1:6" s="3" customFormat="1" ht="12.75">
      <c r="A383" s="110"/>
      <c r="B383" s="123"/>
      <c r="F383" s="73"/>
    </row>
    <row r="384" spans="1:6" s="3" customFormat="1" ht="12.75">
      <c r="A384" s="110"/>
      <c r="B384" s="123"/>
      <c r="F384" s="73"/>
    </row>
    <row r="385" spans="1:6" s="3" customFormat="1" ht="12.75">
      <c r="A385" s="110"/>
      <c r="B385" s="123"/>
      <c r="F385" s="73"/>
    </row>
    <row r="386" spans="1:6" s="3" customFormat="1" ht="12.75">
      <c r="A386" s="110"/>
      <c r="B386" s="123"/>
      <c r="F386" s="73"/>
    </row>
    <row r="387" spans="1:6" s="3" customFormat="1" ht="12.75">
      <c r="A387" s="110"/>
      <c r="B387" s="123"/>
      <c r="F387" s="73"/>
    </row>
    <row r="388" spans="1:6" s="3" customFormat="1" ht="12.75">
      <c r="A388" s="110"/>
      <c r="B388" s="123"/>
      <c r="F388" s="73"/>
    </row>
    <row r="389" spans="1:6" s="3" customFormat="1" ht="12.75">
      <c r="A389" s="110"/>
      <c r="B389" s="123"/>
      <c r="F389" s="73"/>
    </row>
    <row r="390" spans="1:6" s="3" customFormat="1" ht="12.75">
      <c r="A390" s="110"/>
      <c r="B390" s="123"/>
      <c r="F390" s="73"/>
    </row>
    <row r="391" spans="1:6" s="3" customFormat="1" ht="12.75">
      <c r="A391" s="110"/>
      <c r="B391" s="123"/>
      <c r="F391" s="73"/>
    </row>
    <row r="392" spans="1:6" s="3" customFormat="1" ht="12.75">
      <c r="A392" s="110"/>
      <c r="B392" s="123"/>
      <c r="F392" s="73"/>
    </row>
    <row r="393" spans="1:6" s="3" customFormat="1" ht="12.75">
      <c r="A393" s="110"/>
      <c r="B393" s="123"/>
      <c r="F393" s="73"/>
    </row>
    <row r="394" spans="1:6" s="3" customFormat="1" ht="12.75">
      <c r="A394" s="110"/>
      <c r="B394" s="123"/>
      <c r="F394" s="73"/>
    </row>
    <row r="395" spans="1:6" s="3" customFormat="1" ht="12.75">
      <c r="A395" s="110"/>
      <c r="B395" s="123"/>
      <c r="F395" s="73"/>
    </row>
    <row r="396" spans="1:6" s="3" customFormat="1" ht="12.75">
      <c r="A396" s="110"/>
      <c r="B396" s="123"/>
      <c r="F396" s="73"/>
    </row>
    <row r="397" spans="1:6" s="3" customFormat="1" ht="12.75">
      <c r="A397" s="110"/>
      <c r="B397" s="123"/>
      <c r="F397" s="73"/>
    </row>
    <row r="398" spans="1:6" s="3" customFormat="1" ht="12.75">
      <c r="A398" s="110"/>
      <c r="B398" s="123"/>
      <c r="F398" s="73"/>
    </row>
    <row r="399" spans="1:6" s="3" customFormat="1" ht="12.75">
      <c r="A399" s="110"/>
      <c r="B399" s="123"/>
      <c r="F399" s="73"/>
    </row>
    <row r="400" spans="1:6" s="3" customFormat="1" ht="12.75">
      <c r="A400" s="110"/>
      <c r="B400" s="123"/>
      <c r="F400" s="73"/>
    </row>
    <row r="401" spans="1:6" s="3" customFormat="1" ht="12.75">
      <c r="A401" s="110"/>
      <c r="B401" s="123"/>
      <c r="F401" s="73"/>
    </row>
    <row r="402" spans="1:6" s="3" customFormat="1" ht="12.75">
      <c r="A402" s="110"/>
      <c r="B402" s="123"/>
      <c r="F402" s="73"/>
    </row>
    <row r="403" spans="1:6" s="3" customFormat="1" ht="12.75">
      <c r="A403" s="110"/>
      <c r="B403" s="123"/>
      <c r="F403" s="73"/>
    </row>
    <row r="404" spans="1:6" s="3" customFormat="1" ht="12.75">
      <c r="A404" s="110"/>
      <c r="B404" s="123"/>
      <c r="F404" s="73"/>
    </row>
    <row r="405" spans="1:6" s="3" customFormat="1" ht="12.75">
      <c r="A405" s="110"/>
      <c r="B405" s="123"/>
      <c r="F405" s="73"/>
    </row>
    <row r="406" spans="1:6" s="3" customFormat="1" ht="12.75">
      <c r="A406" s="110"/>
      <c r="B406" s="123"/>
      <c r="F406" s="73"/>
    </row>
    <row r="407" spans="1:6" s="3" customFormat="1" ht="12.75">
      <c r="A407" s="110"/>
      <c r="B407" s="123"/>
      <c r="F407" s="73"/>
    </row>
    <row r="408" spans="1:6" s="3" customFormat="1" ht="12.75">
      <c r="A408" s="110"/>
      <c r="B408" s="123"/>
      <c r="F408" s="73"/>
    </row>
    <row r="409" spans="1:6" s="3" customFormat="1" ht="12.75">
      <c r="A409" s="110"/>
      <c r="B409" s="123"/>
      <c r="F409" s="73"/>
    </row>
    <row r="410" spans="1:6" s="3" customFormat="1" ht="12.75">
      <c r="A410" s="110"/>
      <c r="B410" s="123"/>
      <c r="F410" s="73"/>
    </row>
    <row r="411" spans="1:6" s="3" customFormat="1" ht="12.75">
      <c r="A411" s="110"/>
      <c r="B411" s="123"/>
      <c r="F411" s="73"/>
    </row>
    <row r="412" spans="1:6" s="3" customFormat="1" ht="12.75">
      <c r="A412" s="110"/>
      <c r="B412" s="123"/>
      <c r="F412" s="73"/>
    </row>
    <row r="413" spans="1:6" s="3" customFormat="1" ht="12.75">
      <c r="A413" s="110"/>
      <c r="B413" s="123"/>
      <c r="F413" s="73"/>
    </row>
    <row r="414" spans="1:6" s="3" customFormat="1" ht="12.75">
      <c r="A414" s="110"/>
      <c r="B414" s="123"/>
      <c r="F414" s="73"/>
    </row>
    <row r="415" spans="1:6" s="3" customFormat="1" ht="12.75">
      <c r="A415" s="110"/>
      <c r="B415" s="123"/>
      <c r="F415" s="73"/>
    </row>
    <row r="416" spans="1:6" s="3" customFormat="1" ht="12.75">
      <c r="A416" s="110"/>
      <c r="B416" s="123"/>
      <c r="F416" s="73"/>
    </row>
    <row r="417" spans="1:6" s="3" customFormat="1" ht="12.75">
      <c r="A417" s="110"/>
      <c r="B417" s="123"/>
      <c r="F417" s="73"/>
    </row>
    <row r="418" spans="1:6" s="3" customFormat="1" ht="12.75">
      <c r="A418" s="110"/>
      <c r="B418" s="123"/>
      <c r="F418" s="73"/>
    </row>
    <row r="419" spans="1:6" s="3" customFormat="1" ht="12.75">
      <c r="A419" s="110"/>
      <c r="B419" s="123"/>
      <c r="F419" s="73"/>
    </row>
    <row r="420" spans="1:6" s="3" customFormat="1" ht="12.75">
      <c r="A420" s="110"/>
      <c r="B420" s="123"/>
      <c r="F420" s="73"/>
    </row>
    <row r="421" spans="1:6" s="3" customFormat="1" ht="12.75">
      <c r="A421" s="110"/>
      <c r="B421" s="123"/>
      <c r="F421" s="73"/>
    </row>
    <row r="422" spans="1:6" s="3" customFormat="1" ht="12.75">
      <c r="A422" s="110"/>
      <c r="B422" s="123"/>
      <c r="F422" s="73"/>
    </row>
    <row r="423" spans="1:6" s="3" customFormat="1" ht="12.75">
      <c r="A423" s="110"/>
      <c r="B423" s="123"/>
      <c r="F423" s="73"/>
    </row>
    <row r="424" spans="1:6" s="3" customFormat="1" ht="12.75">
      <c r="A424" s="110"/>
      <c r="B424" s="123"/>
      <c r="F424" s="73"/>
    </row>
    <row r="425" spans="1:6" s="3" customFormat="1" ht="12.75">
      <c r="A425" s="110"/>
      <c r="B425" s="123"/>
      <c r="F425" s="73"/>
    </row>
    <row r="426" spans="1:6" s="3" customFormat="1" ht="12.75">
      <c r="A426" s="110"/>
      <c r="B426" s="123"/>
      <c r="F426" s="73"/>
    </row>
    <row r="427" spans="1:6" s="3" customFormat="1" ht="12.75">
      <c r="A427" s="110"/>
      <c r="B427" s="123"/>
      <c r="F427" s="73"/>
    </row>
    <row r="428" spans="1:6" s="3" customFormat="1" ht="12.75">
      <c r="A428" s="110"/>
      <c r="B428" s="123"/>
      <c r="F428" s="73"/>
    </row>
    <row r="429" spans="1:6" s="3" customFormat="1" ht="12.75">
      <c r="A429" s="110"/>
      <c r="B429" s="123"/>
      <c r="F429" s="73"/>
    </row>
    <row r="430" spans="1:6" s="3" customFormat="1" ht="12.75">
      <c r="A430" s="110"/>
      <c r="B430" s="123"/>
      <c r="F430" s="73"/>
    </row>
    <row r="431" spans="1:6" s="3" customFormat="1" ht="12.75">
      <c r="A431" s="110"/>
      <c r="B431" s="123"/>
      <c r="F431" s="73"/>
    </row>
    <row r="432" spans="1:6" s="3" customFormat="1" ht="12.75">
      <c r="A432" s="110"/>
      <c r="B432" s="123"/>
      <c r="F432" s="73"/>
    </row>
    <row r="433" spans="1:6" s="3" customFormat="1" ht="12.75">
      <c r="A433" s="110"/>
      <c r="B433" s="123"/>
      <c r="F433" s="73"/>
    </row>
    <row r="434" spans="1:6" s="3" customFormat="1" ht="12.75">
      <c r="A434" s="110"/>
      <c r="B434" s="123"/>
      <c r="F434" s="73"/>
    </row>
    <row r="435" spans="1:6" s="3" customFormat="1" ht="12.75">
      <c r="A435" s="110"/>
      <c r="B435" s="123"/>
      <c r="F435" s="73"/>
    </row>
    <row r="436" spans="1:6" s="3" customFormat="1" ht="12.75">
      <c r="A436" s="110"/>
      <c r="B436" s="123"/>
      <c r="F436" s="73"/>
    </row>
    <row r="437" spans="1:6" s="3" customFormat="1" ht="12.75">
      <c r="A437" s="110"/>
      <c r="B437" s="123"/>
      <c r="F437" s="73"/>
    </row>
    <row r="438" spans="1:6" s="3" customFormat="1" ht="12.75">
      <c r="A438" s="110"/>
      <c r="B438" s="123"/>
      <c r="F438" s="73"/>
    </row>
    <row r="439" spans="1:6" s="3" customFormat="1" ht="12.75">
      <c r="A439" s="110"/>
      <c r="B439" s="123"/>
      <c r="F439" s="73"/>
    </row>
    <row r="440" spans="1:6" s="3" customFormat="1" ht="12.75">
      <c r="A440" s="110"/>
      <c r="B440" s="123"/>
      <c r="F440" s="73"/>
    </row>
    <row r="441" spans="1:6" s="3" customFormat="1" ht="12.75">
      <c r="A441" s="110"/>
      <c r="B441" s="123"/>
      <c r="F441" s="73"/>
    </row>
    <row r="442" spans="1:6" s="3" customFormat="1" ht="12.75">
      <c r="A442" s="110"/>
      <c r="B442" s="123"/>
      <c r="F442" s="73"/>
    </row>
    <row r="443" spans="1:6" s="3" customFormat="1" ht="12.75">
      <c r="A443" s="110"/>
      <c r="B443" s="123"/>
      <c r="F443" s="73"/>
    </row>
    <row r="444" spans="1:6" s="3" customFormat="1" ht="12.75">
      <c r="A444" s="110"/>
      <c r="B444" s="123"/>
      <c r="F444" s="73"/>
    </row>
    <row r="445" spans="1:6" s="3" customFormat="1" ht="12.75">
      <c r="A445" s="110"/>
      <c r="B445" s="123"/>
      <c r="F445" s="73"/>
    </row>
    <row r="446" spans="1:6" s="3" customFormat="1" ht="12.75">
      <c r="A446" s="110"/>
      <c r="B446" s="123"/>
      <c r="F446" s="73"/>
    </row>
    <row r="447" spans="1:6" s="3" customFormat="1" ht="12.75">
      <c r="A447" s="110"/>
      <c r="B447" s="123"/>
      <c r="F447" s="73"/>
    </row>
    <row r="448" spans="1:6" s="3" customFormat="1" ht="12.75">
      <c r="A448" s="110"/>
      <c r="B448" s="123"/>
      <c r="F448" s="73"/>
    </row>
    <row r="449" spans="1:6" s="3" customFormat="1" ht="12.75">
      <c r="A449" s="110"/>
      <c r="B449" s="123"/>
      <c r="F449" s="73"/>
    </row>
    <row r="450" spans="1:6" s="3" customFormat="1" ht="12.75">
      <c r="A450" s="110"/>
      <c r="B450" s="123"/>
      <c r="F450" s="73"/>
    </row>
    <row r="451" spans="1:6" s="3" customFormat="1" ht="12.75">
      <c r="A451" s="110"/>
      <c r="B451" s="123"/>
      <c r="F451" s="73"/>
    </row>
    <row r="452" spans="1:6" s="3" customFormat="1" ht="12.75">
      <c r="A452" s="110"/>
      <c r="B452" s="123"/>
      <c r="F452" s="73"/>
    </row>
    <row r="453" spans="1:6" s="3" customFormat="1" ht="12.75">
      <c r="A453" s="110"/>
      <c r="B453" s="123"/>
      <c r="F453" s="73"/>
    </row>
  </sheetData>
  <sheetProtection/>
  <mergeCells count="5">
    <mergeCell ref="A1:F1"/>
    <mergeCell ref="A2:F2"/>
    <mergeCell ref="A214:C214"/>
    <mergeCell ref="A3:C3"/>
    <mergeCell ref="A4:C4"/>
  </mergeCells>
  <printOptions horizontalCentered="1"/>
  <pageMargins left="0.1968503937007874" right="0.1968503937007874" top="0.6299212598425197" bottom="0.6299212598425197" header="0.5118110236220472" footer="0.5118110236220472"/>
  <pageSetup firstPageNumber="654" useFirstPageNumber="1" horizontalDpi="600" verticalDpi="600" orientation="portrait" paperSize="9" scale="85" r:id="rId1"/>
  <headerFooter alignWithMargins="0">
    <oddFooter>&amp;C&amp;P</oddFooter>
  </headerFooter>
  <rowBreaks count="2" manualBreakCount="2">
    <brk id="148" max="9" man="1"/>
    <brk id="21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7"/>
  <sheetViews>
    <sheetView view="pageBreakPreview" zoomScaleSheetLayoutView="100" zoomScalePageLayoutView="0" workbookViewId="0" topLeftCell="A1">
      <selection activeCell="A2" sqref="A2:C2"/>
    </sheetView>
  </sheetViews>
  <sheetFormatPr defaultColWidth="11.421875" defaultRowHeight="12.75"/>
  <cols>
    <col min="1" max="1" width="4.28125" style="126" customWidth="1"/>
    <col min="2" max="2" width="4.421875" style="127" bestFit="1" customWidth="1"/>
    <col min="3" max="3" width="48.00390625" style="0" customWidth="1"/>
    <col min="4" max="4" width="15.00390625" style="64" customWidth="1"/>
    <col min="5" max="5" width="13.57421875" style="0" customWidth="1"/>
    <col min="6" max="6" width="8.00390625" style="71" customWidth="1"/>
  </cols>
  <sheetData>
    <row r="1" spans="1:6" s="3" customFormat="1" ht="30.75" customHeight="1">
      <c r="A1" s="322" t="s">
        <v>82</v>
      </c>
      <c r="B1" s="322"/>
      <c r="C1" s="322"/>
      <c r="D1" s="322"/>
      <c r="E1" s="322"/>
      <c r="F1" s="322"/>
    </row>
    <row r="2" spans="1:6" s="3" customFormat="1" ht="27" customHeight="1">
      <c r="A2" s="320" t="s">
        <v>200</v>
      </c>
      <c r="B2" s="320"/>
      <c r="C2" s="320"/>
      <c r="D2" s="113" t="s">
        <v>206</v>
      </c>
      <c r="E2" s="113" t="s">
        <v>207</v>
      </c>
      <c r="F2" s="91" t="s">
        <v>201</v>
      </c>
    </row>
    <row r="3" spans="1:6" s="3" customFormat="1" ht="12" customHeight="1">
      <c r="A3" s="323">
        <v>1</v>
      </c>
      <c r="B3" s="323"/>
      <c r="C3" s="323"/>
      <c r="D3" s="114">
        <v>2</v>
      </c>
      <c r="E3" s="114">
        <v>3</v>
      </c>
      <c r="F3" s="115" t="s">
        <v>202</v>
      </c>
    </row>
    <row r="4" spans="1:6" s="3" customFormat="1" ht="23.25" customHeight="1">
      <c r="A4" s="128">
        <v>3</v>
      </c>
      <c r="B4" s="129"/>
      <c r="C4" s="130" t="s">
        <v>46</v>
      </c>
      <c r="D4" s="131">
        <f>D5+D15+D48+D55+D63</f>
        <v>21925789000</v>
      </c>
      <c r="E4" s="131">
        <f>E5+E15+E48+E55+E63</f>
        <v>10841827862.02</v>
      </c>
      <c r="F4" s="132">
        <f>E4/D4*100</f>
        <v>49.44783452043619</v>
      </c>
    </row>
    <row r="5" spans="1:6" s="3" customFormat="1" ht="13.5" customHeight="1">
      <c r="A5" s="133">
        <v>31</v>
      </c>
      <c r="B5" s="134"/>
      <c r="C5" s="135" t="s">
        <v>47</v>
      </c>
      <c r="D5" s="136">
        <f>D6+D10+D12</f>
        <v>245713000</v>
      </c>
      <c r="E5" s="136">
        <f>E6+E10+E12</f>
        <v>112379360.78999999</v>
      </c>
      <c r="F5" s="137">
        <f aca="true" t="shared" si="0" ref="F5:F67">E5/D5*100</f>
        <v>45.73602568443672</v>
      </c>
    </row>
    <row r="6" spans="1:6" s="3" customFormat="1" ht="12.75">
      <c r="A6" s="133">
        <v>311</v>
      </c>
      <c r="B6" s="134"/>
      <c r="C6" s="28" t="s">
        <v>48</v>
      </c>
      <c r="D6" s="136">
        <f>SUM(D7:D9)</f>
        <v>204901000</v>
      </c>
      <c r="E6" s="136">
        <f>SUM(E7:E9)</f>
        <v>94670203.89</v>
      </c>
      <c r="F6" s="137">
        <f t="shared" si="0"/>
        <v>46.202899883358306</v>
      </c>
    </row>
    <row r="7" spans="1:6" s="3" customFormat="1" ht="12.75">
      <c r="A7" s="126"/>
      <c r="B7" s="138">
        <v>3111</v>
      </c>
      <c r="C7" s="139" t="s">
        <v>49</v>
      </c>
      <c r="D7" s="205">
        <f>'posebni dio'!C23+'posebni dio'!C151+'posebni dio'!C206+'posebni dio'!C220+'posebni dio'!C239+'posebni dio'!C255</f>
        <v>187719000</v>
      </c>
      <c r="E7" s="140">
        <f>'posebni dio'!D23+'posebni dio'!D151+'posebni dio'!D206+'posebni dio'!D220+'posebni dio'!D239+'posebni dio'!D255</f>
        <v>86512405.73</v>
      </c>
      <c r="F7" s="206">
        <f t="shared" si="0"/>
        <v>46.08612113318311</v>
      </c>
    </row>
    <row r="8" spans="1:6" s="3" customFormat="1" ht="12.75">
      <c r="A8" s="126"/>
      <c r="B8" s="138">
        <v>3113</v>
      </c>
      <c r="C8" s="139" t="s">
        <v>50</v>
      </c>
      <c r="D8" s="205">
        <f>'posebni dio'!C24+'posebni dio'!C152</f>
        <v>2565000</v>
      </c>
      <c r="E8" s="140">
        <f>'posebni dio'!D24+'posebni dio'!D152</f>
        <v>1325650.1</v>
      </c>
      <c r="F8" s="206">
        <f t="shared" si="0"/>
        <v>51.68226510721248</v>
      </c>
    </row>
    <row r="9" spans="1:6" s="3" customFormat="1" ht="12.75">
      <c r="A9" s="126"/>
      <c r="B9" s="138">
        <v>3114</v>
      </c>
      <c r="C9" s="139" t="s">
        <v>135</v>
      </c>
      <c r="D9" s="205">
        <f>'posebni dio'!C25+'posebni dio'!C153</f>
        <v>14617000</v>
      </c>
      <c r="E9" s="140">
        <f>'posebni dio'!D25+'posebni dio'!D153</f>
        <v>6832148.06</v>
      </c>
      <c r="F9" s="206">
        <f t="shared" si="0"/>
        <v>46.74111007730724</v>
      </c>
    </row>
    <row r="10" spans="1:6" s="3" customFormat="1" ht="12.75">
      <c r="A10" s="133">
        <v>312</v>
      </c>
      <c r="B10" s="142"/>
      <c r="C10" s="15" t="s">
        <v>51</v>
      </c>
      <c r="D10" s="136">
        <f>D11</f>
        <v>3800000</v>
      </c>
      <c r="E10" s="136">
        <f>E11</f>
        <v>1467346.27</v>
      </c>
      <c r="F10" s="137">
        <f t="shared" si="0"/>
        <v>38.61437552631579</v>
      </c>
    </row>
    <row r="11" spans="1:6" s="3" customFormat="1" ht="12.75">
      <c r="A11" s="126"/>
      <c r="B11" s="138">
        <v>3121</v>
      </c>
      <c r="C11" s="139" t="s">
        <v>51</v>
      </c>
      <c r="D11" s="205">
        <f>'posebni dio'!C27+'posebni dio'!C155</f>
        <v>3800000</v>
      </c>
      <c r="E11" s="140">
        <f>'posebni dio'!D27+'posebni dio'!D155</f>
        <v>1467346.27</v>
      </c>
      <c r="F11" s="206">
        <f t="shared" si="0"/>
        <v>38.61437552631579</v>
      </c>
    </row>
    <row r="12" spans="1:6" s="3" customFormat="1" ht="12.75">
      <c r="A12" s="133">
        <v>313</v>
      </c>
      <c r="B12" s="142"/>
      <c r="C12" s="15" t="s">
        <v>52</v>
      </c>
      <c r="D12" s="136">
        <f>D13+D14</f>
        <v>37012000</v>
      </c>
      <c r="E12" s="136">
        <f>E13+E14</f>
        <v>16241810.629999999</v>
      </c>
      <c r="F12" s="137">
        <f t="shared" si="0"/>
        <v>43.88255330703556</v>
      </c>
    </row>
    <row r="13" spans="1:6" s="3" customFormat="1" ht="12.75">
      <c r="A13" s="126"/>
      <c r="B13" s="138">
        <v>3132</v>
      </c>
      <c r="C13" s="139" t="s">
        <v>92</v>
      </c>
      <c r="D13" s="205">
        <f>'posebni dio'!C29+'posebni dio'!C157+'posebni dio'!C208+'posebni dio'!C222+'posebni dio'!C241+'posebni dio'!C257</f>
        <v>33519000</v>
      </c>
      <c r="E13" s="140">
        <f>'posebni dio'!D29+'posebni dio'!D157+'posebni dio'!D208+'posebni dio'!D222+'posebni dio'!D241+'posebni dio'!D257</f>
        <v>14636492.09</v>
      </c>
      <c r="F13" s="206">
        <f t="shared" si="0"/>
        <v>43.666255228377935</v>
      </c>
    </row>
    <row r="14" spans="1:6" s="3" customFormat="1" ht="12.75">
      <c r="A14" s="126"/>
      <c r="B14" s="138">
        <v>3133</v>
      </c>
      <c r="C14" s="139" t="s">
        <v>96</v>
      </c>
      <c r="D14" s="205">
        <f>'posebni dio'!C30+'posebni dio'!C158+'posebni dio'!C209+'posebni dio'!C223+'posebni dio'!C242+'posebni dio'!C258</f>
        <v>3493000</v>
      </c>
      <c r="E14" s="140">
        <f>'posebni dio'!D30+'posebni dio'!D158+'posebni dio'!D209+'posebni dio'!D223+'posebni dio'!D242+'posebni dio'!D258</f>
        <v>1605318.54</v>
      </c>
      <c r="F14" s="206">
        <f t="shared" si="0"/>
        <v>45.958160320641284</v>
      </c>
    </row>
    <row r="15" spans="1:6" s="3" customFormat="1" ht="13.5" customHeight="1">
      <c r="A15" s="143">
        <v>32</v>
      </c>
      <c r="B15" s="142"/>
      <c r="C15" s="9" t="s">
        <v>2</v>
      </c>
      <c r="D15" s="136">
        <f>D16+D21+D27+D39+D37</f>
        <v>117939000</v>
      </c>
      <c r="E15" s="136">
        <f>E16+E21+E27+E39+E37</f>
        <v>47943860.39</v>
      </c>
      <c r="F15" s="137">
        <f t="shared" si="0"/>
        <v>40.651404870314316</v>
      </c>
    </row>
    <row r="16" spans="1:6" s="3" customFormat="1" ht="12.75">
      <c r="A16" s="143">
        <v>321</v>
      </c>
      <c r="B16" s="142"/>
      <c r="C16" s="9" t="s">
        <v>6</v>
      </c>
      <c r="D16" s="136">
        <f>SUM(D17:D20)</f>
        <v>12800000</v>
      </c>
      <c r="E16" s="136">
        <f>SUM(E17:E20)</f>
        <v>5191912.619999999</v>
      </c>
      <c r="F16" s="137">
        <f t="shared" si="0"/>
        <v>40.56181734374999</v>
      </c>
    </row>
    <row r="17" spans="1:6" s="3" customFormat="1" ht="12.75">
      <c r="A17" s="143"/>
      <c r="B17" s="138">
        <v>3211</v>
      </c>
      <c r="C17" s="144" t="s">
        <v>53</v>
      </c>
      <c r="D17" s="205">
        <f>'posebni dio'!C33+'posebni dio'!C161+'posebni dio'!C212+'posebni dio'!C226+'posebni dio'!C245+'posebni dio'!C261</f>
        <v>1550000</v>
      </c>
      <c r="E17" s="140">
        <f>'posebni dio'!D33+'posebni dio'!D161+'posebni dio'!D212+'posebni dio'!D226+'posebni dio'!D245+'posebni dio'!D261</f>
        <v>867488.56</v>
      </c>
      <c r="F17" s="206">
        <f t="shared" si="0"/>
        <v>55.967003870967744</v>
      </c>
    </row>
    <row r="18" spans="1:6" s="3" customFormat="1" ht="12.75">
      <c r="A18" s="143"/>
      <c r="B18" s="138">
        <v>3212</v>
      </c>
      <c r="C18" s="144" t="s">
        <v>54</v>
      </c>
      <c r="D18" s="205">
        <f>'posebni dio'!C34+'posebni dio'!C162</f>
        <v>9880000</v>
      </c>
      <c r="E18" s="140">
        <f>'posebni dio'!D34+'posebni dio'!D162</f>
        <v>3999726.29</v>
      </c>
      <c r="F18" s="206">
        <f t="shared" si="0"/>
        <v>40.48305961538461</v>
      </c>
    </row>
    <row r="19" spans="1:6" s="3" customFormat="1" ht="12.75">
      <c r="A19" s="143"/>
      <c r="B19" s="145" t="s">
        <v>4</v>
      </c>
      <c r="C19" s="13" t="s">
        <v>5</v>
      </c>
      <c r="D19" s="204">
        <f>'posebni dio'!C35+'posebni dio'!C163+'posebni dio'!C213</f>
        <v>1200000</v>
      </c>
      <c r="E19" s="146">
        <f>'posebni dio'!D35+'posebni dio'!D163+'posebni dio'!D213</f>
        <v>291529.27</v>
      </c>
      <c r="F19" s="206">
        <f t="shared" si="0"/>
        <v>24.294105833333333</v>
      </c>
    </row>
    <row r="20" spans="1:6" s="3" customFormat="1" ht="12.75">
      <c r="A20" s="143"/>
      <c r="B20" s="145" t="s">
        <v>136</v>
      </c>
      <c r="C20" s="13" t="s">
        <v>137</v>
      </c>
      <c r="D20" s="205">
        <f>'posebni dio'!C36+'posebni dio'!C164</f>
        <v>170000</v>
      </c>
      <c r="E20" s="140">
        <f>'posebni dio'!D36+'posebni dio'!D164</f>
        <v>33168.5</v>
      </c>
      <c r="F20" s="206">
        <f t="shared" si="0"/>
        <v>19.510882352941174</v>
      </c>
    </row>
    <row r="21" spans="1:6" s="3" customFormat="1" ht="12.75">
      <c r="A21" s="143">
        <v>322</v>
      </c>
      <c r="B21" s="145"/>
      <c r="C21" s="7" t="s">
        <v>55</v>
      </c>
      <c r="D21" s="136">
        <f>SUM(D22:D26)</f>
        <v>17310000</v>
      </c>
      <c r="E21" s="136">
        <f>SUM(E22:E26)</f>
        <v>7392986.750000001</v>
      </c>
      <c r="F21" s="137">
        <f t="shared" si="0"/>
        <v>42.709339976891975</v>
      </c>
    </row>
    <row r="22" spans="1:6" s="3" customFormat="1" ht="12.75">
      <c r="A22" s="143"/>
      <c r="B22" s="145">
        <v>3221</v>
      </c>
      <c r="C22" s="139" t="s">
        <v>56</v>
      </c>
      <c r="D22" s="205">
        <f>'posebni dio'!C38+'posebni dio'!C166+'posebni dio'!C228+'posebni dio'!C247+'posebni dio'!C263</f>
        <v>7865000</v>
      </c>
      <c r="E22" s="140">
        <f>'posebni dio'!D38+'posebni dio'!D166+'posebni dio'!D228+'posebni dio'!D247+'posebni dio'!D263</f>
        <v>3078276.7</v>
      </c>
      <c r="F22" s="206">
        <f t="shared" si="0"/>
        <v>39.138928162746346</v>
      </c>
    </row>
    <row r="23" spans="1:6" s="3" customFormat="1" ht="12.75">
      <c r="A23" s="143"/>
      <c r="B23" s="145">
        <v>3223</v>
      </c>
      <c r="C23" s="139" t="s">
        <v>57</v>
      </c>
      <c r="D23" s="205">
        <f>'posebni dio'!C39+'posebni dio'!C167+'posebni dio'!C229+'posebni dio'!C248+'posebni dio'!C264</f>
        <v>8500000</v>
      </c>
      <c r="E23" s="140">
        <f>'posebni dio'!D39+'posebni dio'!D167+'posebni dio'!D229+'posebni dio'!D248+'posebni dio'!D264</f>
        <v>4018598.46</v>
      </c>
      <c r="F23" s="206">
        <f t="shared" si="0"/>
        <v>47.27762894117647</v>
      </c>
    </row>
    <row r="24" spans="1:6" s="3" customFormat="1" ht="12.75">
      <c r="A24" s="143"/>
      <c r="B24" s="145">
        <v>3224</v>
      </c>
      <c r="C24" s="14" t="s">
        <v>7</v>
      </c>
      <c r="D24" s="205">
        <f>'posebni dio'!C40+'posebni dio'!C168</f>
        <v>575000</v>
      </c>
      <c r="E24" s="140">
        <f>'posebni dio'!D40+'posebni dio'!D168+'posebni dio'!D230+'posebni dio'!D249+'posebni dio'!D265</f>
        <v>222716.33</v>
      </c>
      <c r="F24" s="206">
        <f t="shared" si="0"/>
        <v>38.733274782608696</v>
      </c>
    </row>
    <row r="25" spans="1:6" s="3" customFormat="1" ht="12.75">
      <c r="A25" s="143"/>
      <c r="B25" s="145" t="s">
        <v>8</v>
      </c>
      <c r="C25" s="14" t="s">
        <v>9</v>
      </c>
      <c r="D25" s="205">
        <f>'posebni dio'!C41+'posebni dio'!C169</f>
        <v>280000</v>
      </c>
      <c r="E25" s="140">
        <f>'posebni dio'!D41+'posebni dio'!D169</f>
        <v>61727.53</v>
      </c>
      <c r="F25" s="206">
        <f t="shared" si="0"/>
        <v>22.045546428571427</v>
      </c>
    </row>
    <row r="26" spans="1:6" s="3" customFormat="1" ht="12.75">
      <c r="A26" s="126"/>
      <c r="B26" s="145" t="s">
        <v>138</v>
      </c>
      <c r="C26" s="147" t="s">
        <v>139</v>
      </c>
      <c r="D26" s="205">
        <f>'posebni dio'!C42</f>
        <v>90000</v>
      </c>
      <c r="E26" s="140">
        <f>'posebni dio'!D42</f>
        <v>11667.73</v>
      </c>
      <c r="F26" s="206">
        <f t="shared" si="0"/>
        <v>12.964144444444445</v>
      </c>
    </row>
    <row r="27" spans="1:6" s="3" customFormat="1" ht="12.75">
      <c r="A27" s="143">
        <v>323</v>
      </c>
      <c r="B27" s="148"/>
      <c r="C27" s="7" t="s">
        <v>10</v>
      </c>
      <c r="D27" s="136">
        <f>SUM(D28:D36)</f>
        <v>77212000</v>
      </c>
      <c r="E27" s="136">
        <f>SUM(E28:E36)</f>
        <v>31333105.189999998</v>
      </c>
      <c r="F27" s="137">
        <f t="shared" si="0"/>
        <v>40.580615953478734</v>
      </c>
    </row>
    <row r="28" spans="1:6" s="3" customFormat="1" ht="12.75">
      <c r="A28" s="143"/>
      <c r="B28" s="149">
        <v>3231</v>
      </c>
      <c r="C28" s="139" t="s">
        <v>58</v>
      </c>
      <c r="D28" s="205">
        <f>'posebni dio'!C44+'posebni dio'!C171+'posebni dio'!C231+'posebni dio'!C250+'posebni dio'!C266</f>
        <v>24075000</v>
      </c>
      <c r="E28" s="140">
        <f>'posebni dio'!D44+'posebni dio'!D171+'posebni dio'!D231+'posebni dio'!D250+'posebni dio'!D266</f>
        <v>10774267.379999999</v>
      </c>
      <c r="F28" s="206">
        <f t="shared" si="0"/>
        <v>44.75292785046728</v>
      </c>
    </row>
    <row r="29" spans="1:6" s="3" customFormat="1" ht="12.75">
      <c r="A29" s="143"/>
      <c r="B29" s="149">
        <v>3232</v>
      </c>
      <c r="C29" s="139" t="s">
        <v>11</v>
      </c>
      <c r="D29" s="205">
        <f>'posebni dio'!C45+'posebni dio'!C172</f>
        <v>7682000</v>
      </c>
      <c r="E29" s="140">
        <f>'posebni dio'!D45+'posebni dio'!D172</f>
        <v>2413311.53</v>
      </c>
      <c r="F29" s="206">
        <f t="shared" si="0"/>
        <v>31.415146185889085</v>
      </c>
    </row>
    <row r="30" spans="1:6" s="3" customFormat="1" ht="12.75">
      <c r="A30" s="126"/>
      <c r="B30" s="149">
        <v>3233</v>
      </c>
      <c r="C30" s="144" t="s">
        <v>59</v>
      </c>
      <c r="D30" s="205">
        <f>'posebni dio'!C46+'posebni dio'!C173</f>
        <v>6150000</v>
      </c>
      <c r="E30" s="140">
        <f>'posebni dio'!D46+'posebni dio'!D173</f>
        <v>1754629.3399999999</v>
      </c>
      <c r="F30" s="206">
        <f t="shared" si="0"/>
        <v>28.530558373983737</v>
      </c>
    </row>
    <row r="31" spans="1:6" s="3" customFormat="1" ht="12.75">
      <c r="A31" s="126"/>
      <c r="B31" s="149">
        <v>3234</v>
      </c>
      <c r="C31" s="144" t="s">
        <v>60</v>
      </c>
      <c r="D31" s="205">
        <f>'posebni dio'!C47+'posebni dio'!C174</f>
        <v>3320000</v>
      </c>
      <c r="E31" s="140">
        <f>'posebni dio'!D47+'posebni dio'!D174</f>
        <v>1209180.74</v>
      </c>
      <c r="F31" s="206">
        <f t="shared" si="0"/>
        <v>36.421106626506024</v>
      </c>
    </row>
    <row r="32" spans="1:6" s="3" customFormat="1" ht="12.75">
      <c r="A32" s="126"/>
      <c r="B32" s="149">
        <v>3235</v>
      </c>
      <c r="C32" s="144" t="s">
        <v>61</v>
      </c>
      <c r="D32" s="205">
        <f>'posebni dio'!C48+'posebni dio'!C175</f>
        <v>15555000</v>
      </c>
      <c r="E32" s="140">
        <f>'posebni dio'!D48+'posebni dio'!D175</f>
        <v>7791849.19</v>
      </c>
      <c r="F32" s="206">
        <f t="shared" si="0"/>
        <v>50.0922480874317</v>
      </c>
    </row>
    <row r="33" spans="1:6" s="3" customFormat="1" ht="12.75">
      <c r="A33" s="126"/>
      <c r="B33" s="149">
        <v>3236</v>
      </c>
      <c r="C33" s="144" t="s">
        <v>87</v>
      </c>
      <c r="D33" s="205">
        <f>'posebni dio'!C49</f>
        <v>2255000</v>
      </c>
      <c r="E33" s="140">
        <f>'posebni dio'!D49</f>
        <v>448672.31</v>
      </c>
      <c r="F33" s="206">
        <f t="shared" si="0"/>
        <v>19.896776496674057</v>
      </c>
    </row>
    <row r="34" spans="1:6" s="3" customFormat="1" ht="12.75">
      <c r="A34" s="126"/>
      <c r="B34" s="149">
        <v>3237</v>
      </c>
      <c r="C34" s="14" t="s">
        <v>12</v>
      </c>
      <c r="D34" s="205">
        <f>'posebni dio'!C50+'posebni dio'!C176+'posebni dio'!C232+'posebni dio'!C215</f>
        <v>8000000</v>
      </c>
      <c r="E34" s="140">
        <f>'posebni dio'!D50+'posebni dio'!D176+'posebni dio'!D232+'posebni dio'!D215</f>
        <v>4707589.92</v>
      </c>
      <c r="F34" s="206">
        <f t="shared" si="0"/>
        <v>58.844874000000004</v>
      </c>
    </row>
    <row r="35" spans="1:6" s="3" customFormat="1" ht="12.75">
      <c r="A35" s="126"/>
      <c r="B35" s="150">
        <v>3238</v>
      </c>
      <c r="C35" s="55" t="s">
        <v>117</v>
      </c>
      <c r="D35" s="205">
        <f>'posebni dio'!C51+'posebni dio'!C177</f>
        <v>8475000</v>
      </c>
      <c r="E35" s="140">
        <f>'posebni dio'!D51+'posebni dio'!D177</f>
        <v>1707729.75</v>
      </c>
      <c r="F35" s="206">
        <f t="shared" si="0"/>
        <v>20.150203539823007</v>
      </c>
    </row>
    <row r="36" spans="1:6" s="3" customFormat="1" ht="13.5" customHeight="1">
      <c r="A36" s="126"/>
      <c r="B36" s="149">
        <v>3239</v>
      </c>
      <c r="C36" s="14" t="s">
        <v>62</v>
      </c>
      <c r="D36" s="205">
        <f>'posebni dio'!C52+'posebni dio'!C178</f>
        <v>1700000</v>
      </c>
      <c r="E36" s="140">
        <f>'posebni dio'!D52+'posebni dio'!D178</f>
        <v>525875.03</v>
      </c>
      <c r="F36" s="206">
        <f t="shared" si="0"/>
        <v>30.93382529411765</v>
      </c>
    </row>
    <row r="37" spans="1:6" s="3" customFormat="1" ht="13.5" customHeight="1">
      <c r="A37" s="133">
        <v>324</v>
      </c>
      <c r="B37" s="149"/>
      <c r="C37" s="151" t="s">
        <v>140</v>
      </c>
      <c r="D37" s="77">
        <f>SUM(D38)</f>
        <v>225000</v>
      </c>
      <c r="E37" s="77">
        <f>SUM(E38)</f>
        <v>248562</v>
      </c>
      <c r="F37" s="152">
        <f t="shared" si="0"/>
        <v>110.472</v>
      </c>
    </row>
    <row r="38" spans="1:6" s="3" customFormat="1" ht="13.5" customHeight="1">
      <c r="A38" s="126"/>
      <c r="B38" s="149">
        <v>3241</v>
      </c>
      <c r="C38" s="153" t="s">
        <v>140</v>
      </c>
      <c r="D38" s="205">
        <f>'posebni dio'!C54+'posebni dio'!C180+'posebni dio'!C234</f>
        <v>225000</v>
      </c>
      <c r="E38" s="140">
        <v>248562</v>
      </c>
      <c r="F38" s="206">
        <f t="shared" si="0"/>
        <v>110.472</v>
      </c>
    </row>
    <row r="39" spans="1:6" s="3" customFormat="1" ht="13.5" customHeight="1">
      <c r="A39" s="133">
        <v>329</v>
      </c>
      <c r="B39" s="149"/>
      <c r="C39" s="135" t="s">
        <v>63</v>
      </c>
      <c r="D39" s="136">
        <f>SUM(D40:D46)</f>
        <v>10392000</v>
      </c>
      <c r="E39" s="136">
        <f>SUM(E40:E46)</f>
        <v>3777293.8300000005</v>
      </c>
      <c r="F39" s="137">
        <f t="shared" si="0"/>
        <v>36.34809305234796</v>
      </c>
    </row>
    <row r="40" spans="1:6" s="3" customFormat="1" ht="13.5" customHeight="1">
      <c r="A40" s="126"/>
      <c r="B40" s="149">
        <v>3291</v>
      </c>
      <c r="C40" s="118" t="s">
        <v>83</v>
      </c>
      <c r="D40" s="205">
        <f>'posebni dio'!C56+'posebni dio'!C120</f>
        <v>1055000</v>
      </c>
      <c r="E40" s="140">
        <f>'posebni dio'!D56+'posebni dio'!D120</f>
        <v>517283.69</v>
      </c>
      <c r="F40" s="206">
        <f t="shared" si="0"/>
        <v>49.031629383886255</v>
      </c>
    </row>
    <row r="41" spans="1:6" s="3" customFormat="1" ht="13.5" customHeight="1">
      <c r="A41" s="126"/>
      <c r="B41" s="149">
        <v>3292</v>
      </c>
      <c r="C41" s="118" t="s">
        <v>64</v>
      </c>
      <c r="D41" s="205">
        <f>'posebni dio'!C57+'posebni dio'!C182</f>
        <v>145000</v>
      </c>
      <c r="E41" s="140">
        <f>'posebni dio'!D57+'posebni dio'!D182</f>
        <v>69773.91</v>
      </c>
      <c r="F41" s="206">
        <f t="shared" si="0"/>
        <v>48.119937931034485</v>
      </c>
    </row>
    <row r="42" spans="1:6" s="3" customFormat="1" ht="13.5" customHeight="1">
      <c r="A42" s="126"/>
      <c r="B42" s="149">
        <v>3293</v>
      </c>
      <c r="C42" s="118" t="s">
        <v>65</v>
      </c>
      <c r="D42" s="205">
        <f>'posebni dio'!C58+'posebni dio'!C183</f>
        <v>220000</v>
      </c>
      <c r="E42" s="140">
        <f>'posebni dio'!D58+'posebni dio'!D183</f>
        <v>62792.12</v>
      </c>
      <c r="F42" s="206">
        <f t="shared" si="0"/>
        <v>28.541872727272725</v>
      </c>
    </row>
    <row r="43" spans="1:6" s="3" customFormat="1" ht="13.5" customHeight="1">
      <c r="A43" s="126"/>
      <c r="B43" s="149">
        <v>3294</v>
      </c>
      <c r="C43" s="118" t="s">
        <v>66</v>
      </c>
      <c r="D43" s="205">
        <f>'posebni dio'!C59</f>
        <v>120000</v>
      </c>
      <c r="E43" s="140">
        <f>'posebni dio'!D59</f>
        <v>51709.46</v>
      </c>
      <c r="F43" s="206">
        <f t="shared" si="0"/>
        <v>43.09121666666667</v>
      </c>
    </row>
    <row r="44" spans="1:6" s="3" customFormat="1" ht="13.5" customHeight="1">
      <c r="A44" s="126"/>
      <c r="B44" s="149">
        <v>3295</v>
      </c>
      <c r="C44" s="118" t="s">
        <v>141</v>
      </c>
      <c r="D44" s="205">
        <f>'posebni dio'!C60+'posebni dio'!C184</f>
        <v>7702000</v>
      </c>
      <c r="E44" s="140">
        <f>'posebni dio'!D60+'posebni dio'!D184</f>
        <v>2916530.18</v>
      </c>
      <c r="F44" s="206">
        <f t="shared" si="0"/>
        <v>37.86717969358608</v>
      </c>
    </row>
    <row r="45" spans="1:6" s="3" customFormat="1" ht="13.5" customHeight="1" hidden="1">
      <c r="A45" s="126"/>
      <c r="B45" s="149">
        <v>3296</v>
      </c>
      <c r="C45" s="118" t="s">
        <v>175</v>
      </c>
      <c r="D45" s="205">
        <f>'posebni dio'!C61</f>
        <v>1000000</v>
      </c>
      <c r="E45" s="140">
        <f>'posebni dio'!D61</f>
        <v>0</v>
      </c>
      <c r="F45" s="206">
        <f t="shared" si="0"/>
        <v>0</v>
      </c>
    </row>
    <row r="46" spans="1:6" s="3" customFormat="1" ht="13.5" customHeight="1">
      <c r="A46" s="126"/>
      <c r="B46" s="149">
        <v>3299</v>
      </c>
      <c r="C46" s="139" t="s">
        <v>63</v>
      </c>
      <c r="D46" s="205">
        <f>'posebni dio'!C62</f>
        <v>150000</v>
      </c>
      <c r="E46" s="140">
        <f>'posebni dio'!D62</f>
        <v>159204.47</v>
      </c>
      <c r="F46" s="206">
        <f t="shared" si="0"/>
        <v>106.13631333333333</v>
      </c>
    </row>
    <row r="47" spans="1:6" s="3" customFormat="1" ht="13.5" customHeight="1" hidden="1">
      <c r="A47" s="126"/>
      <c r="B47" s="149"/>
      <c r="C47" s="139"/>
      <c r="D47" s="154"/>
      <c r="E47" s="154"/>
      <c r="F47" s="155"/>
    </row>
    <row r="48" spans="1:6" s="3" customFormat="1" ht="13.5" customHeight="1">
      <c r="A48" s="143">
        <v>34</v>
      </c>
      <c r="B48" s="148"/>
      <c r="C48" s="9" t="s">
        <v>13</v>
      </c>
      <c r="D48" s="136">
        <f>D49</f>
        <v>16055000</v>
      </c>
      <c r="E48" s="136">
        <f>E49</f>
        <v>7157351.75</v>
      </c>
      <c r="F48" s="137">
        <f t="shared" si="0"/>
        <v>44.5802039862971</v>
      </c>
    </row>
    <row r="49" spans="1:6" s="3" customFormat="1" ht="13.5" customHeight="1">
      <c r="A49" s="133">
        <v>343</v>
      </c>
      <c r="B49" s="149"/>
      <c r="C49" s="135" t="s">
        <v>69</v>
      </c>
      <c r="D49" s="136">
        <f>SUM(D50:D53)</f>
        <v>16055000</v>
      </c>
      <c r="E49" s="136">
        <f>SUM(E50:E53)</f>
        <v>7157351.75</v>
      </c>
      <c r="F49" s="137">
        <f t="shared" si="0"/>
        <v>44.5802039862971</v>
      </c>
    </row>
    <row r="50" spans="1:6" s="3" customFormat="1" ht="13.5" customHeight="1">
      <c r="A50" s="126"/>
      <c r="B50" s="156">
        <v>3431</v>
      </c>
      <c r="C50" s="157" t="s">
        <v>70</v>
      </c>
      <c r="D50" s="205">
        <f>'posebni dio'!C65+'posebni dio'!C187</f>
        <v>11950000</v>
      </c>
      <c r="E50" s="140">
        <f>'posebni dio'!D65+'posebni dio'!D187</f>
        <v>6841574.57</v>
      </c>
      <c r="F50" s="206">
        <f t="shared" si="0"/>
        <v>57.25167004184101</v>
      </c>
    </row>
    <row r="51" spans="1:6" s="3" customFormat="1" ht="13.5" customHeight="1">
      <c r="A51" s="126"/>
      <c r="B51" s="156">
        <v>3432</v>
      </c>
      <c r="C51" s="157" t="s">
        <v>197</v>
      </c>
      <c r="D51" s="205">
        <f>'posebni dio'!C66</f>
        <v>0</v>
      </c>
      <c r="E51" s="140">
        <f>'posebni dio'!D66</f>
        <v>138239.68</v>
      </c>
      <c r="F51" s="206"/>
    </row>
    <row r="52" spans="1:6" s="3" customFormat="1" ht="13.5" customHeight="1">
      <c r="A52" s="126"/>
      <c r="B52" s="156">
        <v>3433</v>
      </c>
      <c r="C52" s="157" t="s">
        <v>71</v>
      </c>
      <c r="D52" s="205">
        <f>'posebni dio'!C67+'posebni dio'!C188</f>
        <v>3990000</v>
      </c>
      <c r="E52" s="140">
        <f>'posebni dio'!D67+'posebni dio'!D188</f>
        <v>177537.5</v>
      </c>
      <c r="F52" s="206">
        <f t="shared" si="0"/>
        <v>4.449561403508772</v>
      </c>
    </row>
    <row r="53" spans="1:6" s="3" customFormat="1" ht="13.5" customHeight="1" hidden="1">
      <c r="A53" s="126"/>
      <c r="B53" s="156">
        <v>3434</v>
      </c>
      <c r="C53" s="158" t="s">
        <v>119</v>
      </c>
      <c r="D53" s="205">
        <f>'posebni dio'!C68+'posebni dio'!C189</f>
        <v>115000</v>
      </c>
      <c r="E53" s="140">
        <f>'posebni dio'!D68+'posebni dio'!D189</f>
        <v>0</v>
      </c>
      <c r="F53" s="206">
        <f t="shared" si="0"/>
        <v>0</v>
      </c>
    </row>
    <row r="54" spans="1:6" s="3" customFormat="1" ht="13.5" customHeight="1" hidden="1">
      <c r="A54" s="126"/>
      <c r="B54" s="138"/>
      <c r="C54" s="13"/>
      <c r="D54" s="154"/>
      <c r="E54" s="154"/>
      <c r="F54" s="155"/>
    </row>
    <row r="55" spans="1:6" s="3" customFormat="1" ht="24" customHeight="1">
      <c r="A55" s="143">
        <v>37</v>
      </c>
      <c r="B55" s="159"/>
      <c r="C55" s="93" t="s">
        <v>128</v>
      </c>
      <c r="D55" s="136">
        <f>D56+D60</f>
        <v>21531137000</v>
      </c>
      <c r="E55" s="136">
        <f>E56+E60</f>
        <v>10664431167.58</v>
      </c>
      <c r="F55" s="137">
        <f t="shared" si="0"/>
        <v>49.53027407507555</v>
      </c>
    </row>
    <row r="56" spans="1:6" s="3" customFormat="1" ht="13.5" customHeight="1">
      <c r="A56" s="143">
        <v>371</v>
      </c>
      <c r="B56" s="159"/>
      <c r="C56" s="93" t="s">
        <v>125</v>
      </c>
      <c r="D56" s="136">
        <f>SUM(D57:D59)</f>
        <v>21530837000</v>
      </c>
      <c r="E56" s="136">
        <f>SUM(E57:E59)</f>
        <v>10664431167.58</v>
      </c>
      <c r="F56" s="137">
        <f t="shared" si="0"/>
        <v>49.53096420533954</v>
      </c>
    </row>
    <row r="57" spans="1:6" s="3" customFormat="1" ht="13.5" customHeight="1">
      <c r="A57" s="143"/>
      <c r="B57" s="145">
        <v>3711</v>
      </c>
      <c r="C57" s="160" t="s">
        <v>127</v>
      </c>
      <c r="D57" s="205">
        <f>'posebni dio'!C10+'posebni dio'!C76+'posebni dio'!C81+'posebni dio'!C86+'posebni dio'!C91+'posebni dio'!C96+'posebni dio'!C101+'posebni dio'!C112</f>
        <v>2404000000</v>
      </c>
      <c r="E57" s="140">
        <f>'posebni dio'!D10+'posebni dio'!D76+'posebni dio'!D81+'posebni dio'!D86+'posebni dio'!D91+'posebni dio'!D96+'posebni dio'!D101+'posebni dio'!D112</f>
        <v>1093751405.21</v>
      </c>
      <c r="F57" s="206">
        <f t="shared" si="0"/>
        <v>45.49714663935108</v>
      </c>
    </row>
    <row r="58" spans="1:6" s="3" customFormat="1" ht="13.5" customHeight="1">
      <c r="A58" s="126"/>
      <c r="B58" s="145">
        <v>3712</v>
      </c>
      <c r="C58" s="160" t="s">
        <v>180</v>
      </c>
      <c r="D58" s="205">
        <f>'posebni dio'!C11+'posebni dio'!C17+'posebni dio'!C106+'posebni dio'!C145</f>
        <v>7038252000</v>
      </c>
      <c r="E58" s="140">
        <f>'posebni dio'!D11+'posebni dio'!D17+'posebni dio'!D106+'posebni dio'!D145</f>
        <v>3986944181.22</v>
      </c>
      <c r="F58" s="206">
        <f t="shared" si="0"/>
        <v>56.646794988585235</v>
      </c>
    </row>
    <row r="59" spans="1:6" s="3" customFormat="1" ht="27.75" customHeight="1">
      <c r="A59" s="126"/>
      <c r="B59" s="145">
        <v>3714</v>
      </c>
      <c r="C59" s="160" t="s">
        <v>174</v>
      </c>
      <c r="D59" s="205">
        <f>'posebni dio'!C12+'posebni dio'!C18+'posebni dio'!C107+'posebni dio'!C146</f>
        <v>12088585000</v>
      </c>
      <c r="E59" s="140">
        <f>'posebni dio'!D12+'posebni dio'!D18+'posebni dio'!D107+'posebni dio'!D146</f>
        <v>5583735581.15</v>
      </c>
      <c r="F59" s="206">
        <f t="shared" si="0"/>
        <v>46.19015030419193</v>
      </c>
    </row>
    <row r="60" spans="1:6" s="3" customFormat="1" ht="13.5" customHeight="1">
      <c r="A60" s="143">
        <v>372</v>
      </c>
      <c r="B60" s="145"/>
      <c r="C60" s="93" t="s">
        <v>130</v>
      </c>
      <c r="D60" s="77">
        <f>D61</f>
        <v>300000</v>
      </c>
      <c r="E60" s="77">
        <f>E61</f>
        <v>0</v>
      </c>
      <c r="F60" s="152">
        <f t="shared" si="0"/>
        <v>0</v>
      </c>
    </row>
    <row r="61" spans="1:6" s="3" customFormat="1" ht="13.5" customHeight="1" hidden="1">
      <c r="A61" s="126"/>
      <c r="B61" s="145">
        <v>3721</v>
      </c>
      <c r="C61" s="160" t="s">
        <v>127</v>
      </c>
      <c r="D61" s="205">
        <f>'posebni dio'!C71</f>
        <v>300000</v>
      </c>
      <c r="E61" s="140">
        <f>'posebni dio'!D71</f>
        <v>0</v>
      </c>
      <c r="F61" s="206">
        <f t="shared" si="0"/>
        <v>0</v>
      </c>
    </row>
    <row r="62" spans="1:6" s="3" customFormat="1" ht="13.5" customHeight="1" hidden="1">
      <c r="A62" s="126"/>
      <c r="B62" s="148"/>
      <c r="C62" s="160"/>
      <c r="D62" s="154"/>
      <c r="E62" s="154"/>
      <c r="F62" s="155"/>
    </row>
    <row r="63" spans="1:6" s="3" customFormat="1" ht="13.5" customHeight="1">
      <c r="A63" s="133">
        <v>38</v>
      </c>
      <c r="B63" s="161"/>
      <c r="C63" s="93" t="s">
        <v>145</v>
      </c>
      <c r="D63" s="77">
        <f>SUM(D64)</f>
        <v>14945000</v>
      </c>
      <c r="E63" s="77">
        <f>SUM(E64)</f>
        <v>9916121.51</v>
      </c>
      <c r="F63" s="152">
        <f t="shared" si="0"/>
        <v>66.35076286383406</v>
      </c>
    </row>
    <row r="64" spans="1:6" s="3" customFormat="1" ht="13.5" customHeight="1">
      <c r="A64" s="133">
        <v>383</v>
      </c>
      <c r="B64" s="161"/>
      <c r="C64" s="93" t="s">
        <v>145</v>
      </c>
      <c r="D64" s="77">
        <f>SUM(D65)</f>
        <v>14945000</v>
      </c>
      <c r="E64" s="90">
        <f>SUM(E65)</f>
        <v>9916121.51</v>
      </c>
      <c r="F64" s="162">
        <f t="shared" si="0"/>
        <v>66.35076286383406</v>
      </c>
    </row>
    <row r="65" spans="1:6" s="3" customFormat="1" ht="13.5" customHeight="1">
      <c r="A65" s="126"/>
      <c r="B65" s="138">
        <v>3831</v>
      </c>
      <c r="C65" s="160" t="s">
        <v>144</v>
      </c>
      <c r="D65" s="205">
        <f>'posebni dio'!C117</f>
        <v>14945000</v>
      </c>
      <c r="E65" s="140">
        <f>'posebni dio'!D117</f>
        <v>9916121.51</v>
      </c>
      <c r="F65" s="206">
        <f t="shared" si="0"/>
        <v>66.35076286383406</v>
      </c>
    </row>
    <row r="66" spans="1:6" s="3" customFormat="1" ht="22.5" customHeight="1">
      <c r="A66" s="109">
        <v>4</v>
      </c>
      <c r="B66" s="163"/>
      <c r="C66" s="164" t="s">
        <v>67</v>
      </c>
      <c r="D66" s="136">
        <f>D67+D70+D80</f>
        <v>38211000</v>
      </c>
      <c r="E66" s="136">
        <f>E67+E70+E80</f>
        <v>2777205.3099999996</v>
      </c>
      <c r="F66" s="137">
        <f t="shared" si="0"/>
        <v>7.268078066525345</v>
      </c>
    </row>
    <row r="67" spans="1:6" s="3" customFormat="1" ht="13.5" customHeight="1" hidden="1">
      <c r="A67" s="126"/>
      <c r="B67" s="165"/>
      <c r="C67" s="7" t="s">
        <v>14</v>
      </c>
      <c r="D67" s="136">
        <f>D68</f>
        <v>0</v>
      </c>
      <c r="E67" s="136">
        <f>E68</f>
        <v>0</v>
      </c>
      <c r="F67" s="137" t="e">
        <f t="shared" si="0"/>
        <v>#DIV/0!</v>
      </c>
    </row>
    <row r="68" spans="1:6" s="3" customFormat="1" ht="13.5" customHeight="1" hidden="1">
      <c r="A68" s="126"/>
      <c r="B68" s="138"/>
      <c r="C68" s="166" t="s">
        <v>120</v>
      </c>
      <c r="D68" s="136">
        <f>D69</f>
        <v>0</v>
      </c>
      <c r="E68" s="136">
        <f>E69</f>
        <v>0</v>
      </c>
      <c r="F68" s="137" t="e">
        <f aca="true" t="shared" si="1" ref="F68:F82">E68/D68*100</f>
        <v>#DIV/0!</v>
      </c>
    </row>
    <row r="69" spans="1:6" s="3" customFormat="1" ht="13.5" customHeight="1" hidden="1">
      <c r="A69" s="126"/>
      <c r="B69" s="138">
        <v>4123</v>
      </c>
      <c r="C69" s="55" t="s">
        <v>121</v>
      </c>
      <c r="D69" s="140">
        <f>'posebni dio'!C125</f>
        <v>0</v>
      </c>
      <c r="E69" s="140">
        <f>'posebni dio'!D125</f>
        <v>0</v>
      </c>
      <c r="F69" s="141" t="e">
        <f t="shared" si="1"/>
        <v>#DIV/0!</v>
      </c>
    </row>
    <row r="70" spans="1:6" s="3" customFormat="1" ht="12.75">
      <c r="A70" s="143">
        <v>42</v>
      </c>
      <c r="B70" s="148"/>
      <c r="C70" s="7" t="s">
        <v>15</v>
      </c>
      <c r="D70" s="136">
        <f>D71+D73+D78</f>
        <v>29237000</v>
      </c>
      <c r="E70" s="136">
        <f>E71+E73+E78</f>
        <v>2592173.82</v>
      </c>
      <c r="F70" s="137">
        <f t="shared" si="1"/>
        <v>8.86607319492424</v>
      </c>
    </row>
    <row r="71" spans="1:6" s="3" customFormat="1" ht="12.75">
      <c r="A71" s="143">
        <v>421</v>
      </c>
      <c r="B71" s="148"/>
      <c r="C71" s="9" t="s">
        <v>16</v>
      </c>
      <c r="D71" s="136">
        <f>D72</f>
        <v>1000000</v>
      </c>
      <c r="E71" s="136">
        <f>E72</f>
        <v>0</v>
      </c>
      <c r="F71" s="137">
        <f t="shared" si="1"/>
        <v>0</v>
      </c>
    </row>
    <row r="72" spans="1:6" s="3" customFormat="1" ht="12.75" hidden="1">
      <c r="A72" s="143"/>
      <c r="B72" s="145" t="s">
        <v>17</v>
      </c>
      <c r="C72" s="14" t="s">
        <v>18</v>
      </c>
      <c r="D72" s="205">
        <f>'posebni dio'!C128</f>
        <v>1000000</v>
      </c>
      <c r="E72" s="140">
        <f>'posebni dio'!D128</f>
        <v>0</v>
      </c>
      <c r="F72" s="141">
        <f t="shared" si="1"/>
        <v>0</v>
      </c>
    </row>
    <row r="73" spans="1:6" s="3" customFormat="1" ht="12.75">
      <c r="A73" s="143">
        <v>422</v>
      </c>
      <c r="B73" s="148"/>
      <c r="C73" s="9" t="s">
        <v>23</v>
      </c>
      <c r="D73" s="136">
        <f>SUM(D74:D77)</f>
        <v>18737000</v>
      </c>
      <c r="E73" s="136">
        <f>SUM(E74:E77)</f>
        <v>918449.33</v>
      </c>
      <c r="F73" s="137">
        <f t="shared" si="1"/>
        <v>4.901795004536479</v>
      </c>
    </row>
    <row r="74" spans="1:6" s="3" customFormat="1" ht="12.75">
      <c r="A74" s="126"/>
      <c r="B74" s="167" t="s">
        <v>19</v>
      </c>
      <c r="C74" s="6" t="s">
        <v>20</v>
      </c>
      <c r="D74" s="205">
        <f>'posebni dio'!C130+'posebni dio'!C194</f>
        <v>15837000</v>
      </c>
      <c r="E74" s="140">
        <f>'posebni dio'!D130+'posebni dio'!D194</f>
        <v>837908.37</v>
      </c>
      <c r="F74" s="206">
        <f t="shared" si="1"/>
        <v>5.290827618867209</v>
      </c>
    </row>
    <row r="75" spans="1:6" s="3" customFormat="1" ht="12.75">
      <c r="A75" s="126"/>
      <c r="B75" s="145" t="s">
        <v>21</v>
      </c>
      <c r="C75" s="14" t="s">
        <v>22</v>
      </c>
      <c r="D75" s="205">
        <f>'posebni dio'!C131+'posebni dio'!C195</f>
        <v>1400000</v>
      </c>
      <c r="E75" s="140">
        <f>'posebni dio'!D131+'posebni dio'!D195</f>
        <v>31998.95</v>
      </c>
      <c r="F75" s="206">
        <f t="shared" si="1"/>
        <v>2.2856392857142858</v>
      </c>
    </row>
    <row r="76" spans="1:6" s="3" customFormat="1" ht="12.75">
      <c r="A76" s="126"/>
      <c r="B76" s="145">
        <v>4223</v>
      </c>
      <c r="C76" s="55" t="s">
        <v>123</v>
      </c>
      <c r="D76" s="205">
        <f>'posebni dio'!C132+'posebni dio'!C196</f>
        <v>600000</v>
      </c>
      <c r="E76" s="140">
        <f>'posebni dio'!D132+'posebni dio'!D196</f>
        <v>28093.01</v>
      </c>
      <c r="F76" s="206">
        <f t="shared" si="1"/>
        <v>4.682168333333333</v>
      </c>
    </row>
    <row r="77" spans="1:6" s="3" customFormat="1" ht="12.75">
      <c r="A77" s="126"/>
      <c r="B77" s="145" t="s">
        <v>24</v>
      </c>
      <c r="C77" s="14" t="s">
        <v>1</v>
      </c>
      <c r="D77" s="205">
        <f>'posebni dio'!C133+'posebni dio'!C197</f>
        <v>900000</v>
      </c>
      <c r="E77" s="140">
        <f>'posebni dio'!D133+'posebni dio'!D197</f>
        <v>20449</v>
      </c>
      <c r="F77" s="206">
        <f t="shared" si="1"/>
        <v>2.272111111111111</v>
      </c>
    </row>
    <row r="78" spans="1:6" s="54" customFormat="1" ht="12.75">
      <c r="A78" s="133">
        <v>426</v>
      </c>
      <c r="B78" s="168"/>
      <c r="C78" s="28" t="s">
        <v>85</v>
      </c>
      <c r="D78" s="136">
        <f>D79</f>
        <v>9500000</v>
      </c>
      <c r="E78" s="136">
        <f>E79</f>
        <v>1673724.49</v>
      </c>
      <c r="F78" s="137">
        <f t="shared" si="1"/>
        <v>17.61815252631579</v>
      </c>
    </row>
    <row r="79" spans="1:6" s="3" customFormat="1" ht="12.75">
      <c r="A79" s="126"/>
      <c r="B79" s="169">
        <v>4262</v>
      </c>
      <c r="C79" s="27" t="s">
        <v>84</v>
      </c>
      <c r="D79" s="205">
        <f>'posebni dio'!C199+'posebni dio'!C135</f>
        <v>9500000</v>
      </c>
      <c r="E79" s="140">
        <f>'posebni dio'!D199+'posebni dio'!D135</f>
        <v>1673724.49</v>
      </c>
      <c r="F79" s="206">
        <f t="shared" si="1"/>
        <v>17.61815252631579</v>
      </c>
    </row>
    <row r="80" spans="1:6" s="3" customFormat="1" ht="13.5" customHeight="1">
      <c r="A80" s="143">
        <v>45</v>
      </c>
      <c r="B80" s="170"/>
      <c r="C80" s="1" t="s">
        <v>25</v>
      </c>
      <c r="D80" s="136">
        <f>D81</f>
        <v>8974000</v>
      </c>
      <c r="E80" s="136">
        <f>E81</f>
        <v>185031.49</v>
      </c>
      <c r="F80" s="137">
        <f t="shared" si="1"/>
        <v>2.061861934477379</v>
      </c>
    </row>
    <row r="81" spans="1:6" s="3" customFormat="1" ht="12.75" customHeight="1">
      <c r="A81" s="126"/>
      <c r="B81" s="170"/>
      <c r="C81" s="9" t="s">
        <v>0</v>
      </c>
      <c r="D81" s="136">
        <f>D82</f>
        <v>8974000</v>
      </c>
      <c r="E81" s="136">
        <f>E82</f>
        <v>185031.49</v>
      </c>
      <c r="F81" s="137">
        <f t="shared" si="1"/>
        <v>2.061861934477379</v>
      </c>
    </row>
    <row r="82" spans="1:6" s="3" customFormat="1" ht="12.75" customHeight="1">
      <c r="A82" s="126"/>
      <c r="B82" s="145" t="s">
        <v>26</v>
      </c>
      <c r="C82" s="13" t="s">
        <v>0</v>
      </c>
      <c r="D82" s="205">
        <f>'posebni dio'!C138</f>
        <v>8974000</v>
      </c>
      <c r="E82" s="140">
        <f>'posebni dio'!D138</f>
        <v>185031.49</v>
      </c>
      <c r="F82" s="207">
        <f t="shared" si="1"/>
        <v>2.061861934477379</v>
      </c>
    </row>
    <row r="83" spans="1:6" s="3" customFormat="1" ht="12.75">
      <c r="A83" s="126"/>
      <c r="B83" s="126"/>
      <c r="D83" s="63"/>
      <c r="F83" s="70"/>
    </row>
    <row r="84" spans="1:6" s="3" customFormat="1" ht="12.75">
      <c r="A84" s="126"/>
      <c r="B84" s="126"/>
      <c r="D84" s="63"/>
      <c r="F84" s="70"/>
    </row>
    <row r="85" spans="1:6" s="3" customFormat="1" ht="12.75">
      <c r="A85" s="126"/>
      <c r="B85" s="126"/>
      <c r="D85" s="62"/>
      <c r="E85" s="28"/>
      <c r="F85" s="79"/>
    </row>
    <row r="86" spans="1:6" s="3" customFormat="1" ht="12.75">
      <c r="A86" s="126"/>
      <c r="B86" s="126"/>
      <c r="D86" s="63"/>
      <c r="F86" s="70"/>
    </row>
    <row r="87" spans="1:6" s="3" customFormat="1" ht="12.75">
      <c r="A87" s="126"/>
      <c r="B87" s="126"/>
      <c r="D87" s="63"/>
      <c r="F87" s="70"/>
    </row>
    <row r="88" spans="1:6" s="3" customFormat="1" ht="12.75">
      <c r="A88" s="126"/>
      <c r="B88" s="126"/>
      <c r="D88" s="63"/>
      <c r="F88" s="70"/>
    </row>
    <row r="89" spans="1:6" s="3" customFormat="1" ht="12.75">
      <c r="A89" s="126"/>
      <c r="B89" s="126"/>
      <c r="D89" s="63"/>
      <c r="F89" s="70"/>
    </row>
    <row r="90" spans="1:6" s="3" customFormat="1" ht="12.75">
      <c r="A90" s="126"/>
      <c r="B90" s="126"/>
      <c r="D90" s="63"/>
      <c r="F90" s="70"/>
    </row>
    <row r="91" spans="1:6" s="3" customFormat="1" ht="12.75">
      <c r="A91" s="126"/>
      <c r="B91" s="126"/>
      <c r="D91" s="63"/>
      <c r="F91" s="70"/>
    </row>
    <row r="92" spans="1:6" s="3" customFormat="1" ht="12.75">
      <c r="A92" s="126"/>
      <c r="B92" s="126"/>
      <c r="D92" s="63"/>
      <c r="F92" s="70"/>
    </row>
    <row r="93" spans="1:6" s="3" customFormat="1" ht="12.75">
      <c r="A93" s="126"/>
      <c r="B93" s="126"/>
      <c r="D93" s="63"/>
      <c r="F93" s="70"/>
    </row>
    <row r="94" spans="1:6" s="3" customFormat="1" ht="12.75">
      <c r="A94" s="126"/>
      <c r="B94" s="126"/>
      <c r="D94" s="63"/>
      <c r="F94" s="70"/>
    </row>
    <row r="95" spans="1:6" s="3" customFormat="1" ht="12.75">
      <c r="A95" s="126"/>
      <c r="B95" s="126"/>
      <c r="D95" s="63"/>
      <c r="F95" s="70"/>
    </row>
    <row r="96" spans="1:6" s="3" customFormat="1" ht="12.75">
      <c r="A96" s="126"/>
      <c r="B96" s="126"/>
      <c r="D96" s="63"/>
      <c r="F96" s="70"/>
    </row>
    <row r="97" spans="1:6" s="3" customFormat="1" ht="12.75">
      <c r="A97" s="126"/>
      <c r="B97" s="126"/>
      <c r="D97" s="63"/>
      <c r="F97" s="70"/>
    </row>
    <row r="98" spans="1:6" s="3" customFormat="1" ht="12.75">
      <c r="A98" s="126"/>
      <c r="B98" s="126"/>
      <c r="D98" s="63"/>
      <c r="F98" s="70"/>
    </row>
    <row r="99" spans="1:6" s="3" customFormat="1" ht="12.75">
      <c r="A99" s="126"/>
      <c r="B99" s="126"/>
      <c r="D99" s="63"/>
      <c r="F99" s="70"/>
    </row>
    <row r="100" spans="1:6" s="3" customFormat="1" ht="12.75">
      <c r="A100" s="126"/>
      <c r="B100" s="126"/>
      <c r="D100" s="63"/>
      <c r="F100" s="70"/>
    </row>
    <row r="101" spans="1:6" s="3" customFormat="1" ht="12.75">
      <c r="A101" s="126"/>
      <c r="B101" s="126"/>
      <c r="D101" s="63"/>
      <c r="F101" s="70"/>
    </row>
    <row r="102" spans="1:6" s="3" customFormat="1" ht="12.75">
      <c r="A102" s="126"/>
      <c r="B102" s="126"/>
      <c r="D102" s="63"/>
      <c r="F102" s="70"/>
    </row>
    <row r="103" spans="1:6" s="3" customFormat="1" ht="12.75">
      <c r="A103" s="126"/>
      <c r="B103" s="126"/>
      <c r="D103" s="63"/>
      <c r="F103" s="70"/>
    </row>
    <row r="104" spans="1:6" s="3" customFormat="1" ht="12.75">
      <c r="A104" s="126"/>
      <c r="B104" s="126"/>
      <c r="D104" s="63"/>
      <c r="F104" s="70"/>
    </row>
    <row r="105" spans="1:6" s="3" customFormat="1" ht="12.75">
      <c r="A105" s="126"/>
      <c r="B105" s="126"/>
      <c r="D105" s="63"/>
      <c r="F105" s="70"/>
    </row>
    <row r="106" spans="1:6" s="3" customFormat="1" ht="12.75">
      <c r="A106" s="126"/>
      <c r="B106" s="126"/>
      <c r="D106" s="63"/>
      <c r="F106" s="70"/>
    </row>
    <row r="107" spans="1:6" s="3" customFormat="1" ht="12.75">
      <c r="A107" s="126"/>
      <c r="B107" s="126"/>
      <c r="D107" s="63"/>
      <c r="F107" s="70"/>
    </row>
    <row r="108" spans="1:6" s="3" customFormat="1" ht="12.75">
      <c r="A108" s="126"/>
      <c r="B108" s="126"/>
      <c r="D108" s="63"/>
      <c r="F108" s="70"/>
    </row>
    <row r="109" spans="1:6" s="3" customFormat="1" ht="12.75">
      <c r="A109" s="126"/>
      <c r="B109" s="126"/>
      <c r="D109" s="63"/>
      <c r="F109" s="70"/>
    </row>
    <row r="110" spans="1:6" s="3" customFormat="1" ht="12.75">
      <c r="A110" s="126"/>
      <c r="B110" s="126"/>
      <c r="D110" s="63"/>
      <c r="F110" s="70"/>
    </row>
    <row r="111" spans="1:6" s="3" customFormat="1" ht="12.75">
      <c r="A111" s="126"/>
      <c r="B111" s="126"/>
      <c r="D111" s="63"/>
      <c r="F111" s="70"/>
    </row>
    <row r="112" spans="1:6" s="3" customFormat="1" ht="12.75">
      <c r="A112" s="126"/>
      <c r="B112" s="126"/>
      <c r="D112" s="63"/>
      <c r="F112" s="70"/>
    </row>
    <row r="113" spans="1:6" s="3" customFormat="1" ht="12.75">
      <c r="A113" s="126"/>
      <c r="B113" s="126"/>
      <c r="D113" s="63"/>
      <c r="F113" s="70"/>
    </row>
    <row r="114" spans="1:6" s="3" customFormat="1" ht="12.75">
      <c r="A114" s="126"/>
      <c r="B114" s="126"/>
      <c r="D114" s="63"/>
      <c r="F114" s="70"/>
    </row>
    <row r="115" spans="1:6" s="3" customFormat="1" ht="12.75">
      <c r="A115" s="126"/>
      <c r="B115" s="126"/>
      <c r="D115" s="63"/>
      <c r="F115" s="70"/>
    </row>
    <row r="116" spans="1:6" s="3" customFormat="1" ht="12.75">
      <c r="A116" s="126"/>
      <c r="B116" s="126"/>
      <c r="D116" s="63"/>
      <c r="F116" s="70"/>
    </row>
    <row r="117" spans="1:6" s="3" customFormat="1" ht="12.75">
      <c r="A117" s="126"/>
      <c r="B117" s="126"/>
      <c r="D117" s="63"/>
      <c r="F117" s="70"/>
    </row>
    <row r="118" spans="1:6" s="3" customFormat="1" ht="12.75">
      <c r="A118" s="126"/>
      <c r="B118" s="126"/>
      <c r="D118" s="63"/>
      <c r="F118" s="70"/>
    </row>
    <row r="119" spans="1:6" s="3" customFormat="1" ht="12.75">
      <c r="A119" s="126"/>
      <c r="B119" s="126"/>
      <c r="D119" s="63"/>
      <c r="F119" s="70"/>
    </row>
    <row r="120" spans="1:6" s="3" customFormat="1" ht="12.75">
      <c r="A120" s="126"/>
      <c r="B120" s="126"/>
      <c r="D120" s="63"/>
      <c r="F120" s="70"/>
    </row>
    <row r="121" spans="1:6" s="3" customFormat="1" ht="12.75">
      <c r="A121" s="126"/>
      <c r="B121" s="126"/>
      <c r="D121" s="63"/>
      <c r="F121" s="70"/>
    </row>
    <row r="122" spans="1:6" s="3" customFormat="1" ht="12.75">
      <c r="A122" s="126"/>
      <c r="B122" s="126"/>
      <c r="D122" s="63"/>
      <c r="F122" s="70"/>
    </row>
    <row r="123" spans="1:6" s="3" customFormat="1" ht="12.75">
      <c r="A123" s="126"/>
      <c r="B123" s="126"/>
      <c r="D123" s="63"/>
      <c r="F123" s="70"/>
    </row>
    <row r="124" spans="1:6" s="3" customFormat="1" ht="12.75">
      <c r="A124" s="126"/>
      <c r="B124" s="126"/>
      <c r="D124" s="63"/>
      <c r="F124" s="70"/>
    </row>
    <row r="125" spans="1:6" s="3" customFormat="1" ht="12.75">
      <c r="A125" s="126"/>
      <c r="B125" s="126"/>
      <c r="D125" s="63"/>
      <c r="F125" s="70"/>
    </row>
    <row r="126" spans="1:6" s="3" customFormat="1" ht="12.75">
      <c r="A126" s="126"/>
      <c r="B126" s="126"/>
      <c r="D126" s="63"/>
      <c r="F126" s="70"/>
    </row>
    <row r="127" spans="1:6" s="3" customFormat="1" ht="12.75">
      <c r="A127" s="126"/>
      <c r="B127" s="126"/>
      <c r="D127" s="63"/>
      <c r="F127" s="70"/>
    </row>
    <row r="128" spans="1:6" s="3" customFormat="1" ht="12.75">
      <c r="A128" s="126"/>
      <c r="B128" s="126"/>
      <c r="D128" s="63"/>
      <c r="F128" s="70"/>
    </row>
    <row r="129" spans="1:6" s="3" customFormat="1" ht="12.75">
      <c r="A129" s="126"/>
      <c r="B129" s="126"/>
      <c r="D129" s="63"/>
      <c r="F129" s="70"/>
    </row>
    <row r="130" spans="1:6" s="3" customFormat="1" ht="12.75">
      <c r="A130" s="126"/>
      <c r="B130" s="126"/>
      <c r="D130" s="63"/>
      <c r="F130" s="70"/>
    </row>
    <row r="131" spans="1:6" s="3" customFormat="1" ht="12.75">
      <c r="A131" s="126"/>
      <c r="B131" s="126"/>
      <c r="D131" s="63"/>
      <c r="F131" s="70"/>
    </row>
    <row r="132" spans="1:6" s="3" customFormat="1" ht="12.75">
      <c r="A132" s="126"/>
      <c r="B132" s="126"/>
      <c r="D132" s="63"/>
      <c r="F132" s="70"/>
    </row>
    <row r="133" spans="1:6" s="3" customFormat="1" ht="12.75">
      <c r="A133" s="126"/>
      <c r="B133" s="126"/>
      <c r="D133" s="63"/>
      <c r="F133" s="70"/>
    </row>
    <row r="134" spans="1:6" s="3" customFormat="1" ht="12.75">
      <c r="A134" s="126"/>
      <c r="B134" s="126"/>
      <c r="D134" s="63"/>
      <c r="F134" s="70"/>
    </row>
    <row r="135" spans="1:6" s="3" customFormat="1" ht="12.75">
      <c r="A135" s="126"/>
      <c r="B135" s="126"/>
      <c r="D135" s="63"/>
      <c r="F135" s="70"/>
    </row>
    <row r="136" spans="1:6" s="3" customFormat="1" ht="12.75">
      <c r="A136" s="126"/>
      <c r="B136" s="126"/>
      <c r="D136" s="63"/>
      <c r="F136" s="70"/>
    </row>
    <row r="137" spans="1:6" s="3" customFormat="1" ht="12.75">
      <c r="A137" s="126"/>
      <c r="B137" s="126"/>
      <c r="D137" s="63"/>
      <c r="F137" s="70"/>
    </row>
    <row r="138" spans="1:6" s="3" customFormat="1" ht="12.75">
      <c r="A138" s="126"/>
      <c r="B138" s="126"/>
      <c r="D138" s="63"/>
      <c r="F138" s="70"/>
    </row>
    <row r="139" spans="1:6" s="3" customFormat="1" ht="12.75">
      <c r="A139" s="126"/>
      <c r="B139" s="126"/>
      <c r="D139" s="63"/>
      <c r="F139" s="70"/>
    </row>
    <row r="140" spans="1:6" s="3" customFormat="1" ht="12.75">
      <c r="A140" s="126"/>
      <c r="B140" s="126"/>
      <c r="D140" s="63"/>
      <c r="F140" s="70"/>
    </row>
    <row r="141" spans="1:6" s="3" customFormat="1" ht="12.75">
      <c r="A141" s="126"/>
      <c r="B141" s="126"/>
      <c r="D141" s="63"/>
      <c r="F141" s="70"/>
    </row>
    <row r="142" spans="1:6" s="3" customFormat="1" ht="12.75">
      <c r="A142" s="126"/>
      <c r="B142" s="126"/>
      <c r="D142" s="63"/>
      <c r="F142" s="70"/>
    </row>
    <row r="143" spans="1:6" s="3" customFormat="1" ht="12.75">
      <c r="A143" s="126"/>
      <c r="B143" s="126"/>
      <c r="D143" s="63"/>
      <c r="F143" s="70"/>
    </row>
    <row r="144" spans="1:6" s="3" customFormat="1" ht="12.75">
      <c r="A144" s="126"/>
      <c r="B144" s="126"/>
      <c r="D144" s="63"/>
      <c r="F144" s="70"/>
    </row>
    <row r="145" spans="1:6" s="3" customFormat="1" ht="12.75">
      <c r="A145" s="126"/>
      <c r="B145" s="126"/>
      <c r="D145" s="63"/>
      <c r="F145" s="70"/>
    </row>
    <row r="146" spans="1:6" s="3" customFormat="1" ht="12.75">
      <c r="A146" s="126"/>
      <c r="B146" s="126"/>
      <c r="D146" s="63"/>
      <c r="F146" s="70"/>
    </row>
    <row r="147" spans="1:6" s="3" customFormat="1" ht="12.75">
      <c r="A147" s="126"/>
      <c r="B147" s="126"/>
      <c r="D147" s="63"/>
      <c r="F147" s="70"/>
    </row>
    <row r="148" spans="1:6" s="3" customFormat="1" ht="12.75">
      <c r="A148" s="126"/>
      <c r="B148" s="126"/>
      <c r="D148" s="63"/>
      <c r="F148" s="70"/>
    </row>
    <row r="149" spans="1:6" s="3" customFormat="1" ht="12.75">
      <c r="A149" s="126"/>
      <c r="B149" s="126"/>
      <c r="D149" s="63"/>
      <c r="F149" s="70"/>
    </row>
    <row r="150" spans="1:6" s="3" customFormat="1" ht="12.75">
      <c r="A150" s="126"/>
      <c r="B150" s="126"/>
      <c r="D150" s="63"/>
      <c r="F150" s="70"/>
    </row>
    <row r="151" spans="1:6" s="3" customFormat="1" ht="12.75">
      <c r="A151" s="126"/>
      <c r="B151" s="126"/>
      <c r="D151" s="63"/>
      <c r="F151" s="70"/>
    </row>
    <row r="152" spans="1:6" s="3" customFormat="1" ht="12.75">
      <c r="A152" s="126"/>
      <c r="B152" s="126"/>
      <c r="D152" s="63"/>
      <c r="F152" s="70"/>
    </row>
    <row r="153" spans="1:6" s="3" customFormat="1" ht="12.75">
      <c r="A153" s="126"/>
      <c r="B153" s="126"/>
      <c r="D153" s="63"/>
      <c r="F153" s="70"/>
    </row>
    <row r="154" spans="1:6" s="3" customFormat="1" ht="12.75">
      <c r="A154" s="126"/>
      <c r="B154" s="126"/>
      <c r="D154" s="63"/>
      <c r="F154" s="70"/>
    </row>
    <row r="155" spans="1:6" s="3" customFormat="1" ht="12.75">
      <c r="A155" s="126"/>
      <c r="B155" s="126"/>
      <c r="D155" s="63"/>
      <c r="F155" s="70"/>
    </row>
    <row r="156" spans="1:6" s="3" customFormat="1" ht="12.75">
      <c r="A156" s="126"/>
      <c r="B156" s="126"/>
      <c r="D156" s="63"/>
      <c r="F156" s="70"/>
    </row>
    <row r="157" spans="1:6" s="3" customFormat="1" ht="12.75">
      <c r="A157" s="126"/>
      <c r="B157" s="126"/>
      <c r="D157" s="63"/>
      <c r="F157" s="70"/>
    </row>
    <row r="158" spans="1:6" s="3" customFormat="1" ht="12.75">
      <c r="A158" s="126"/>
      <c r="B158" s="126"/>
      <c r="D158" s="63"/>
      <c r="F158" s="70"/>
    </row>
    <row r="159" spans="1:6" s="3" customFormat="1" ht="12.75">
      <c r="A159" s="126"/>
      <c r="B159" s="126"/>
      <c r="D159" s="63"/>
      <c r="F159" s="70"/>
    </row>
    <row r="160" spans="1:6" s="3" customFormat="1" ht="12.75">
      <c r="A160" s="126"/>
      <c r="B160" s="126"/>
      <c r="D160" s="63"/>
      <c r="F160" s="70"/>
    </row>
    <row r="161" spans="1:6" s="3" customFormat="1" ht="12.75">
      <c r="A161" s="126"/>
      <c r="B161" s="126"/>
      <c r="D161" s="63"/>
      <c r="F161" s="70"/>
    </row>
    <row r="162" spans="1:6" s="3" customFormat="1" ht="12.75">
      <c r="A162" s="126"/>
      <c r="B162" s="126"/>
      <c r="D162" s="63"/>
      <c r="F162" s="70"/>
    </row>
    <row r="163" spans="1:6" s="3" customFormat="1" ht="12.75">
      <c r="A163" s="126"/>
      <c r="B163" s="126"/>
      <c r="D163" s="63"/>
      <c r="F163" s="70"/>
    </row>
    <row r="164" spans="1:6" s="3" customFormat="1" ht="12.75">
      <c r="A164" s="126"/>
      <c r="B164" s="126"/>
      <c r="D164" s="63"/>
      <c r="F164" s="70"/>
    </row>
    <row r="165" spans="1:6" s="3" customFormat="1" ht="12.75">
      <c r="A165" s="126"/>
      <c r="B165" s="126"/>
      <c r="D165" s="63"/>
      <c r="F165" s="70"/>
    </row>
    <row r="166" spans="1:6" s="3" customFormat="1" ht="12.75">
      <c r="A166" s="126"/>
      <c r="B166" s="126"/>
      <c r="D166" s="63"/>
      <c r="F166" s="70"/>
    </row>
    <row r="167" spans="1:6" s="3" customFormat="1" ht="12.75">
      <c r="A167" s="126"/>
      <c r="B167" s="126"/>
      <c r="D167" s="63"/>
      <c r="F167" s="70"/>
    </row>
    <row r="168" spans="1:6" s="3" customFormat="1" ht="12.75">
      <c r="A168" s="126"/>
      <c r="B168" s="126"/>
      <c r="D168" s="63"/>
      <c r="F168" s="70"/>
    </row>
    <row r="169" spans="1:6" s="3" customFormat="1" ht="12.75">
      <c r="A169" s="126"/>
      <c r="B169" s="126"/>
      <c r="D169" s="63"/>
      <c r="F169" s="70"/>
    </row>
    <row r="170" spans="1:6" s="3" customFormat="1" ht="12.75">
      <c r="A170" s="126"/>
      <c r="B170" s="126"/>
      <c r="D170" s="63"/>
      <c r="F170" s="70"/>
    </row>
    <row r="171" spans="1:6" s="3" customFormat="1" ht="12.75">
      <c r="A171" s="126"/>
      <c r="B171" s="126"/>
      <c r="D171" s="63"/>
      <c r="F171" s="70"/>
    </row>
    <row r="172" spans="1:6" s="3" customFormat="1" ht="12.75">
      <c r="A172" s="126"/>
      <c r="B172" s="126"/>
      <c r="D172" s="63"/>
      <c r="F172" s="70"/>
    </row>
    <row r="173" spans="1:6" s="3" customFormat="1" ht="12.75">
      <c r="A173" s="126"/>
      <c r="B173" s="126"/>
      <c r="D173" s="63"/>
      <c r="F173" s="70"/>
    </row>
    <row r="174" spans="1:6" s="3" customFormat="1" ht="12.75">
      <c r="A174" s="126"/>
      <c r="B174" s="126"/>
      <c r="D174" s="63"/>
      <c r="F174" s="70"/>
    </row>
    <row r="175" spans="1:6" s="3" customFormat="1" ht="12.75">
      <c r="A175" s="126"/>
      <c r="B175" s="126"/>
      <c r="D175" s="63"/>
      <c r="F175" s="70"/>
    </row>
    <row r="176" spans="1:6" s="3" customFormat="1" ht="12.75">
      <c r="A176" s="126"/>
      <c r="B176" s="126"/>
      <c r="D176" s="63"/>
      <c r="F176" s="70"/>
    </row>
    <row r="177" spans="1:6" s="3" customFormat="1" ht="12.75">
      <c r="A177" s="126"/>
      <c r="B177" s="126"/>
      <c r="D177" s="63"/>
      <c r="F177" s="70"/>
    </row>
    <row r="178" spans="1:6" s="3" customFormat="1" ht="12.75">
      <c r="A178" s="126"/>
      <c r="B178" s="126"/>
      <c r="D178" s="63"/>
      <c r="F178" s="70"/>
    </row>
    <row r="179" spans="1:6" s="3" customFormat="1" ht="12.75">
      <c r="A179" s="126"/>
      <c r="B179" s="126"/>
      <c r="D179" s="63"/>
      <c r="F179" s="70"/>
    </row>
    <row r="180" spans="1:6" s="3" customFormat="1" ht="12.75">
      <c r="A180" s="126"/>
      <c r="B180" s="126"/>
      <c r="D180" s="63"/>
      <c r="F180" s="70"/>
    </row>
    <row r="181" spans="1:6" s="3" customFormat="1" ht="12.75">
      <c r="A181" s="126"/>
      <c r="B181" s="126"/>
      <c r="D181" s="63"/>
      <c r="F181" s="70"/>
    </row>
    <row r="182" spans="1:6" s="3" customFormat="1" ht="12.75">
      <c r="A182" s="126"/>
      <c r="B182" s="126"/>
      <c r="D182" s="63"/>
      <c r="F182" s="70"/>
    </row>
    <row r="183" spans="1:6" s="3" customFormat="1" ht="12.75">
      <c r="A183" s="126"/>
      <c r="B183" s="126"/>
      <c r="D183" s="63"/>
      <c r="F183" s="70"/>
    </row>
    <row r="184" spans="1:6" s="3" customFormat="1" ht="12.75">
      <c r="A184" s="126"/>
      <c r="B184" s="126"/>
      <c r="D184" s="63"/>
      <c r="F184" s="70"/>
    </row>
    <row r="185" spans="1:6" s="3" customFormat="1" ht="12.75">
      <c r="A185" s="126"/>
      <c r="B185" s="126"/>
      <c r="D185" s="63"/>
      <c r="F185" s="70"/>
    </row>
    <row r="186" spans="1:6" s="3" customFormat="1" ht="12.75">
      <c r="A186" s="126"/>
      <c r="B186" s="126"/>
      <c r="D186" s="63"/>
      <c r="F186" s="70"/>
    </row>
    <row r="187" spans="1:6" s="3" customFormat="1" ht="12.75">
      <c r="A187" s="126"/>
      <c r="B187" s="126"/>
      <c r="D187" s="63"/>
      <c r="F187" s="70"/>
    </row>
    <row r="188" spans="1:6" s="3" customFormat="1" ht="12.75">
      <c r="A188" s="126"/>
      <c r="B188" s="126"/>
      <c r="D188" s="63"/>
      <c r="F188" s="70"/>
    </row>
    <row r="189" spans="1:6" s="3" customFormat="1" ht="12.75">
      <c r="A189" s="126"/>
      <c r="B189" s="126"/>
      <c r="D189" s="63"/>
      <c r="F189" s="70"/>
    </row>
    <row r="190" spans="1:6" s="3" customFormat="1" ht="12.75">
      <c r="A190" s="126"/>
      <c r="B190" s="126"/>
      <c r="D190" s="63"/>
      <c r="F190" s="70"/>
    </row>
    <row r="191" spans="1:6" s="3" customFormat="1" ht="12.75">
      <c r="A191" s="126"/>
      <c r="B191" s="126"/>
      <c r="D191" s="63"/>
      <c r="F191" s="70"/>
    </row>
    <row r="192" spans="1:6" s="3" customFormat="1" ht="12.75">
      <c r="A192" s="126"/>
      <c r="B192" s="126"/>
      <c r="D192" s="63"/>
      <c r="F192" s="70"/>
    </row>
    <row r="193" spans="1:6" s="3" customFormat="1" ht="12.75">
      <c r="A193" s="126"/>
      <c r="B193" s="126"/>
      <c r="D193" s="63"/>
      <c r="F193" s="70"/>
    </row>
    <row r="194" spans="1:6" s="3" customFormat="1" ht="12.75">
      <c r="A194" s="126"/>
      <c r="B194" s="126"/>
      <c r="D194" s="63"/>
      <c r="F194" s="70"/>
    </row>
    <row r="195" spans="1:6" s="3" customFormat="1" ht="12.75">
      <c r="A195" s="126"/>
      <c r="B195" s="126"/>
      <c r="D195" s="63"/>
      <c r="F195" s="70"/>
    </row>
    <row r="196" spans="1:6" s="3" customFormat="1" ht="12.75">
      <c r="A196" s="126"/>
      <c r="B196" s="126"/>
      <c r="D196" s="63"/>
      <c r="F196" s="70"/>
    </row>
    <row r="197" spans="1:6" s="3" customFormat="1" ht="12.75">
      <c r="A197" s="126"/>
      <c r="B197" s="126"/>
      <c r="D197" s="63"/>
      <c r="F197" s="70"/>
    </row>
    <row r="198" spans="1:6" s="3" customFormat="1" ht="12.75">
      <c r="A198" s="126"/>
      <c r="B198" s="126"/>
      <c r="D198" s="63"/>
      <c r="F198" s="70"/>
    </row>
    <row r="199" spans="1:6" s="3" customFormat="1" ht="12.75">
      <c r="A199" s="126"/>
      <c r="B199" s="126"/>
      <c r="D199" s="63"/>
      <c r="F199" s="70"/>
    </row>
    <row r="200" spans="1:6" s="3" customFormat="1" ht="12.75">
      <c r="A200" s="126"/>
      <c r="B200" s="126"/>
      <c r="D200" s="63"/>
      <c r="F200" s="70"/>
    </row>
    <row r="201" spans="1:6" s="3" customFormat="1" ht="12.75">
      <c r="A201" s="126"/>
      <c r="B201" s="126"/>
      <c r="D201" s="63"/>
      <c r="F201" s="70"/>
    </row>
    <row r="202" spans="1:6" s="3" customFormat="1" ht="12.75">
      <c r="A202" s="126"/>
      <c r="B202" s="126"/>
      <c r="D202" s="63"/>
      <c r="F202" s="70"/>
    </row>
    <row r="203" spans="1:6" s="3" customFormat="1" ht="12.75">
      <c r="A203" s="126"/>
      <c r="B203" s="126"/>
      <c r="D203" s="63"/>
      <c r="F203" s="70"/>
    </row>
    <row r="204" spans="1:6" s="3" customFormat="1" ht="12.75">
      <c r="A204" s="126"/>
      <c r="B204" s="126"/>
      <c r="D204" s="63"/>
      <c r="F204" s="70"/>
    </row>
    <row r="205" spans="1:6" s="3" customFormat="1" ht="12.75">
      <c r="A205" s="126"/>
      <c r="B205" s="126"/>
      <c r="D205" s="63"/>
      <c r="F205" s="70"/>
    </row>
    <row r="206" spans="1:6" s="3" customFormat="1" ht="12.75">
      <c r="A206" s="126"/>
      <c r="B206" s="126"/>
      <c r="D206" s="63"/>
      <c r="F206" s="70"/>
    </row>
    <row r="207" spans="1:6" s="3" customFormat="1" ht="12.75">
      <c r="A207" s="126"/>
      <c r="B207" s="126"/>
      <c r="D207" s="63"/>
      <c r="F207" s="70"/>
    </row>
    <row r="208" spans="1:6" s="3" customFormat="1" ht="12.75">
      <c r="A208" s="126"/>
      <c r="B208" s="126"/>
      <c r="D208" s="63"/>
      <c r="F208" s="70"/>
    </row>
    <row r="209" spans="1:6" s="3" customFormat="1" ht="12.75">
      <c r="A209" s="126"/>
      <c r="B209" s="126"/>
      <c r="D209" s="63"/>
      <c r="F209" s="70"/>
    </row>
    <row r="210" spans="1:6" s="3" customFormat="1" ht="12.75">
      <c r="A210" s="126"/>
      <c r="B210" s="126"/>
      <c r="D210" s="63"/>
      <c r="F210" s="70"/>
    </row>
    <row r="211" spans="1:6" s="3" customFormat="1" ht="12.75">
      <c r="A211" s="126"/>
      <c r="B211" s="126"/>
      <c r="D211" s="63"/>
      <c r="F211" s="70"/>
    </row>
    <row r="212" spans="1:6" s="3" customFormat="1" ht="12.75">
      <c r="A212" s="126"/>
      <c r="B212" s="126"/>
      <c r="D212" s="63"/>
      <c r="F212" s="70"/>
    </row>
    <row r="213" spans="1:6" s="3" customFormat="1" ht="12.75">
      <c r="A213" s="126"/>
      <c r="B213" s="126"/>
      <c r="D213" s="63"/>
      <c r="F213" s="70"/>
    </row>
    <row r="214" spans="1:6" s="3" customFormat="1" ht="12.75">
      <c r="A214" s="126"/>
      <c r="B214" s="126"/>
      <c r="D214" s="63"/>
      <c r="F214" s="70"/>
    </row>
    <row r="215" spans="1:6" s="3" customFormat="1" ht="12.75">
      <c r="A215" s="126"/>
      <c r="B215" s="126"/>
      <c r="D215" s="63"/>
      <c r="F215" s="70"/>
    </row>
    <row r="216" spans="1:6" s="3" customFormat="1" ht="12.75">
      <c r="A216" s="126"/>
      <c r="B216" s="126"/>
      <c r="D216" s="63"/>
      <c r="F216" s="70"/>
    </row>
    <row r="217" spans="1:6" s="3" customFormat="1" ht="12.75">
      <c r="A217" s="126"/>
      <c r="B217" s="126"/>
      <c r="D217" s="63"/>
      <c r="F217" s="70"/>
    </row>
    <row r="218" spans="1:6" s="3" customFormat="1" ht="12.75">
      <c r="A218" s="126"/>
      <c r="B218" s="126"/>
      <c r="D218" s="63"/>
      <c r="F218" s="70"/>
    </row>
    <row r="219" spans="1:6" s="3" customFormat="1" ht="12.75">
      <c r="A219" s="126"/>
      <c r="B219" s="126"/>
      <c r="D219" s="63"/>
      <c r="F219" s="70"/>
    </row>
    <row r="220" spans="1:6" s="3" customFormat="1" ht="12.75">
      <c r="A220" s="126"/>
      <c r="B220" s="126"/>
      <c r="D220" s="63"/>
      <c r="F220" s="70"/>
    </row>
    <row r="221" spans="1:6" s="3" customFormat="1" ht="12.75">
      <c r="A221" s="126"/>
      <c r="B221" s="126"/>
      <c r="D221" s="63"/>
      <c r="F221" s="70"/>
    </row>
    <row r="222" spans="1:6" s="3" customFormat="1" ht="12.75">
      <c r="A222" s="126"/>
      <c r="B222" s="126"/>
      <c r="D222" s="63"/>
      <c r="F222" s="70"/>
    </row>
    <row r="223" spans="1:6" s="3" customFormat="1" ht="12.75">
      <c r="A223" s="126"/>
      <c r="B223" s="126"/>
      <c r="D223" s="63"/>
      <c r="F223" s="70"/>
    </row>
    <row r="224" spans="1:6" s="3" customFormat="1" ht="12.75">
      <c r="A224" s="126"/>
      <c r="B224" s="126"/>
      <c r="D224" s="63"/>
      <c r="F224" s="70"/>
    </row>
    <row r="225" spans="1:6" s="3" customFormat="1" ht="12.75">
      <c r="A225" s="126"/>
      <c r="B225" s="126"/>
      <c r="D225" s="63"/>
      <c r="F225" s="70"/>
    </row>
    <row r="226" spans="1:6" s="3" customFormat="1" ht="12.75">
      <c r="A226" s="126"/>
      <c r="B226" s="126"/>
      <c r="D226" s="63"/>
      <c r="F226" s="70"/>
    </row>
    <row r="227" spans="1:6" s="3" customFormat="1" ht="12.75">
      <c r="A227" s="126"/>
      <c r="B227" s="126"/>
      <c r="D227" s="63"/>
      <c r="F227" s="70"/>
    </row>
    <row r="228" spans="1:6" s="3" customFormat="1" ht="12.75">
      <c r="A228" s="126"/>
      <c r="B228" s="126"/>
      <c r="D228" s="63"/>
      <c r="F228" s="70"/>
    </row>
    <row r="229" spans="1:6" s="3" customFormat="1" ht="12.75">
      <c r="A229" s="126"/>
      <c r="B229" s="126"/>
      <c r="D229" s="63"/>
      <c r="F229" s="70"/>
    </row>
    <row r="230" spans="1:6" s="3" customFormat="1" ht="12.75">
      <c r="A230" s="126"/>
      <c r="B230" s="126"/>
      <c r="D230" s="63"/>
      <c r="F230" s="70"/>
    </row>
    <row r="231" spans="1:6" s="3" customFormat="1" ht="12.75">
      <c r="A231" s="126"/>
      <c r="B231" s="126"/>
      <c r="D231" s="63"/>
      <c r="F231" s="70"/>
    </row>
    <row r="232" spans="1:6" s="3" customFormat="1" ht="12.75">
      <c r="A232" s="126"/>
      <c r="B232" s="126"/>
      <c r="D232" s="63"/>
      <c r="F232" s="70"/>
    </row>
    <row r="233" spans="1:6" s="3" customFormat="1" ht="12.75">
      <c r="A233" s="126"/>
      <c r="B233" s="126"/>
      <c r="D233" s="63"/>
      <c r="F233" s="70"/>
    </row>
    <row r="234" spans="1:6" s="3" customFormat="1" ht="12.75">
      <c r="A234" s="126"/>
      <c r="B234" s="126"/>
      <c r="D234" s="63"/>
      <c r="F234" s="70"/>
    </row>
    <row r="235" spans="1:6" s="3" customFormat="1" ht="12.75">
      <c r="A235" s="126"/>
      <c r="B235" s="126"/>
      <c r="D235" s="63"/>
      <c r="F235" s="70"/>
    </row>
    <row r="236" spans="1:6" s="3" customFormat="1" ht="12.75">
      <c r="A236" s="126"/>
      <c r="B236" s="126"/>
      <c r="D236" s="63"/>
      <c r="F236" s="70"/>
    </row>
    <row r="237" spans="1:6" s="3" customFormat="1" ht="12.75">
      <c r="A237" s="126"/>
      <c r="B237" s="126"/>
      <c r="D237" s="63"/>
      <c r="F237" s="70"/>
    </row>
    <row r="238" spans="1:6" s="3" customFormat="1" ht="12.75">
      <c r="A238" s="126"/>
      <c r="B238" s="126"/>
      <c r="D238" s="63"/>
      <c r="F238" s="70"/>
    </row>
    <row r="239" spans="1:6" s="3" customFormat="1" ht="12.75">
      <c r="A239" s="126"/>
      <c r="B239" s="126"/>
      <c r="D239" s="63"/>
      <c r="F239" s="70"/>
    </row>
    <row r="240" spans="1:6" s="3" customFormat="1" ht="12.75">
      <c r="A240" s="126"/>
      <c r="B240" s="126"/>
      <c r="D240" s="63"/>
      <c r="F240" s="70"/>
    </row>
    <row r="241" spans="1:6" s="3" customFormat="1" ht="12.75">
      <c r="A241" s="126"/>
      <c r="B241" s="126"/>
      <c r="D241" s="63"/>
      <c r="F241" s="70"/>
    </row>
    <row r="242" spans="1:6" s="3" customFormat="1" ht="12.75">
      <c r="A242" s="126"/>
      <c r="B242" s="126"/>
      <c r="D242" s="63"/>
      <c r="F242" s="70"/>
    </row>
    <row r="243" spans="1:6" s="3" customFormat="1" ht="12.75">
      <c r="A243" s="126"/>
      <c r="B243" s="126"/>
      <c r="D243" s="63"/>
      <c r="F243" s="70"/>
    </row>
    <row r="244" spans="1:6" s="3" customFormat="1" ht="12.75">
      <c r="A244" s="126"/>
      <c r="B244" s="126"/>
      <c r="D244" s="63"/>
      <c r="F244" s="70"/>
    </row>
    <row r="245" spans="1:6" s="3" customFormat="1" ht="12.75">
      <c r="A245" s="126"/>
      <c r="B245" s="126"/>
      <c r="D245" s="63"/>
      <c r="F245" s="70"/>
    </row>
    <row r="246" spans="1:6" s="3" customFormat="1" ht="12.75">
      <c r="A246" s="126"/>
      <c r="B246" s="126"/>
      <c r="D246" s="63"/>
      <c r="F246" s="70"/>
    </row>
    <row r="247" spans="1:6" s="3" customFormat="1" ht="12.75">
      <c r="A247" s="126"/>
      <c r="B247" s="126"/>
      <c r="D247" s="63"/>
      <c r="F247" s="70"/>
    </row>
    <row r="248" spans="1:6" s="3" customFormat="1" ht="12.75">
      <c r="A248" s="126"/>
      <c r="B248" s="126"/>
      <c r="D248" s="63"/>
      <c r="F248" s="70"/>
    </row>
    <row r="249" spans="1:6" s="3" customFormat="1" ht="12.75">
      <c r="A249" s="126"/>
      <c r="B249" s="126"/>
      <c r="D249" s="63"/>
      <c r="F249" s="70"/>
    </row>
    <row r="250" spans="1:6" s="3" customFormat="1" ht="12.75">
      <c r="A250" s="126"/>
      <c r="B250" s="126"/>
      <c r="D250" s="63"/>
      <c r="F250" s="70"/>
    </row>
    <row r="251" spans="1:6" s="3" customFormat="1" ht="12.75">
      <c r="A251" s="126"/>
      <c r="B251" s="126"/>
      <c r="D251" s="63"/>
      <c r="F251" s="70"/>
    </row>
    <row r="252" spans="1:6" s="3" customFormat="1" ht="12.75">
      <c r="A252" s="126"/>
      <c r="B252" s="126"/>
      <c r="D252" s="63"/>
      <c r="F252" s="70"/>
    </row>
    <row r="253" spans="1:6" s="3" customFormat="1" ht="12.75">
      <c r="A253" s="126"/>
      <c r="B253" s="126"/>
      <c r="D253" s="63"/>
      <c r="F253" s="70"/>
    </row>
    <row r="254" spans="1:6" s="3" customFormat="1" ht="12.75">
      <c r="A254" s="126"/>
      <c r="B254" s="126"/>
      <c r="D254" s="63"/>
      <c r="F254" s="70"/>
    </row>
    <row r="255" spans="1:6" s="3" customFormat="1" ht="12.75">
      <c r="A255" s="126"/>
      <c r="B255" s="126"/>
      <c r="D255" s="63"/>
      <c r="F255" s="70"/>
    </row>
    <row r="256" spans="1:6" s="3" customFormat="1" ht="12.75">
      <c r="A256" s="126"/>
      <c r="B256" s="126"/>
      <c r="D256" s="63"/>
      <c r="F256" s="70"/>
    </row>
    <row r="257" spans="1:6" s="3" customFormat="1" ht="12.75">
      <c r="A257" s="126"/>
      <c r="B257" s="126"/>
      <c r="D257" s="63"/>
      <c r="F257" s="70"/>
    </row>
    <row r="258" spans="1:6" s="3" customFormat="1" ht="12.75">
      <c r="A258" s="126"/>
      <c r="B258" s="126"/>
      <c r="D258" s="63"/>
      <c r="F258" s="70"/>
    </row>
    <row r="259" spans="1:6" s="3" customFormat="1" ht="12.75">
      <c r="A259" s="126"/>
      <c r="B259" s="126"/>
      <c r="D259" s="63"/>
      <c r="F259" s="70"/>
    </row>
    <row r="260" spans="1:6" s="3" customFormat="1" ht="12.75">
      <c r="A260" s="126"/>
      <c r="B260" s="126"/>
      <c r="D260" s="63"/>
      <c r="F260" s="70"/>
    </row>
    <row r="261" spans="1:6" s="3" customFormat="1" ht="12.75">
      <c r="A261" s="126"/>
      <c r="B261" s="126"/>
      <c r="D261" s="63"/>
      <c r="F261" s="70"/>
    </row>
    <row r="262" spans="1:6" s="3" customFormat="1" ht="12.75">
      <c r="A262" s="126"/>
      <c r="B262" s="126"/>
      <c r="D262" s="63"/>
      <c r="F262" s="70"/>
    </row>
    <row r="263" spans="1:6" s="3" customFormat="1" ht="12.75">
      <c r="A263" s="126"/>
      <c r="B263" s="126"/>
      <c r="D263" s="63"/>
      <c r="F263" s="70"/>
    </row>
    <row r="264" spans="1:6" s="3" customFormat="1" ht="12.75">
      <c r="A264" s="126"/>
      <c r="B264" s="126"/>
      <c r="D264" s="63"/>
      <c r="F264" s="70"/>
    </row>
    <row r="265" spans="1:6" s="3" customFormat="1" ht="12.75">
      <c r="A265" s="126"/>
      <c r="B265" s="126"/>
      <c r="D265" s="63"/>
      <c r="F265" s="70"/>
    </row>
    <row r="266" spans="1:6" s="3" customFormat="1" ht="12.75">
      <c r="A266" s="126"/>
      <c r="B266" s="126"/>
      <c r="D266" s="63"/>
      <c r="F266" s="70"/>
    </row>
    <row r="267" spans="1:6" s="3" customFormat="1" ht="12.75">
      <c r="A267" s="126"/>
      <c r="B267" s="126"/>
      <c r="D267" s="63"/>
      <c r="F267" s="70"/>
    </row>
    <row r="268" spans="1:6" s="3" customFormat="1" ht="12.75">
      <c r="A268" s="126"/>
      <c r="B268" s="126"/>
      <c r="D268" s="63"/>
      <c r="F268" s="70"/>
    </row>
    <row r="269" spans="1:6" s="3" customFormat="1" ht="12.75">
      <c r="A269" s="126"/>
      <c r="B269" s="126"/>
      <c r="D269" s="63"/>
      <c r="F269" s="70"/>
    </row>
    <row r="270" spans="1:6" s="3" customFormat="1" ht="12.75">
      <c r="A270" s="126"/>
      <c r="B270" s="126"/>
      <c r="D270" s="63"/>
      <c r="F270" s="70"/>
    </row>
    <row r="271" spans="1:6" s="3" customFormat="1" ht="12.75">
      <c r="A271" s="126"/>
      <c r="B271" s="126"/>
      <c r="D271" s="63"/>
      <c r="F271" s="70"/>
    </row>
    <row r="272" spans="1:6" s="3" customFormat="1" ht="12.75">
      <c r="A272" s="126"/>
      <c r="B272" s="126"/>
      <c r="D272" s="63"/>
      <c r="F272" s="70"/>
    </row>
    <row r="273" spans="1:6" s="3" customFormat="1" ht="12.75">
      <c r="A273" s="126"/>
      <c r="B273" s="126"/>
      <c r="D273" s="63"/>
      <c r="F273" s="70"/>
    </row>
    <row r="274" spans="1:6" s="3" customFormat="1" ht="12.75">
      <c r="A274" s="126"/>
      <c r="B274" s="126"/>
      <c r="D274" s="63"/>
      <c r="F274" s="70"/>
    </row>
    <row r="275" spans="1:6" s="3" customFormat="1" ht="12.75">
      <c r="A275" s="126"/>
      <c r="B275" s="126"/>
      <c r="D275" s="63"/>
      <c r="F275" s="70"/>
    </row>
    <row r="276" spans="1:6" s="3" customFormat="1" ht="12.75">
      <c r="A276" s="126"/>
      <c r="B276" s="126"/>
      <c r="D276" s="63"/>
      <c r="F276" s="70"/>
    </row>
    <row r="277" spans="1:6" s="3" customFormat="1" ht="12.75">
      <c r="A277" s="126"/>
      <c r="B277" s="126"/>
      <c r="D277" s="63"/>
      <c r="F277" s="70"/>
    </row>
    <row r="278" spans="1:6" s="3" customFormat="1" ht="12.75">
      <c r="A278" s="126"/>
      <c r="B278" s="126"/>
      <c r="D278" s="63"/>
      <c r="F278" s="70"/>
    </row>
    <row r="279" spans="1:6" s="3" customFormat="1" ht="12.75">
      <c r="A279" s="126"/>
      <c r="B279" s="126"/>
      <c r="D279" s="63"/>
      <c r="F279" s="70"/>
    </row>
    <row r="280" spans="1:6" s="3" customFormat="1" ht="12.75">
      <c r="A280" s="126"/>
      <c r="B280" s="126"/>
      <c r="D280" s="63"/>
      <c r="F280" s="70"/>
    </row>
    <row r="281" spans="1:6" s="3" customFormat="1" ht="12.75">
      <c r="A281" s="126"/>
      <c r="B281" s="126"/>
      <c r="D281" s="63"/>
      <c r="F281" s="70"/>
    </row>
    <row r="282" spans="1:6" s="3" customFormat="1" ht="12.75">
      <c r="A282" s="126"/>
      <c r="B282" s="126"/>
      <c r="D282" s="63"/>
      <c r="F282" s="70"/>
    </row>
    <row r="283" spans="1:6" s="3" customFormat="1" ht="12.75">
      <c r="A283" s="126"/>
      <c r="B283" s="126"/>
      <c r="D283" s="63"/>
      <c r="F283" s="70"/>
    </row>
    <row r="284" spans="1:6" s="3" customFormat="1" ht="12.75">
      <c r="A284" s="126"/>
      <c r="B284" s="126"/>
      <c r="D284" s="63"/>
      <c r="F284" s="70"/>
    </row>
    <row r="285" spans="1:6" s="3" customFormat="1" ht="12.75">
      <c r="A285" s="126"/>
      <c r="B285" s="126"/>
      <c r="D285" s="63"/>
      <c r="F285" s="70"/>
    </row>
    <row r="286" spans="1:6" s="3" customFormat="1" ht="12.75">
      <c r="A286" s="126"/>
      <c r="B286" s="126"/>
      <c r="D286" s="63"/>
      <c r="F286" s="70"/>
    </row>
    <row r="287" spans="1:6" s="3" customFormat="1" ht="12.75">
      <c r="A287" s="126"/>
      <c r="B287" s="126"/>
      <c r="D287" s="63"/>
      <c r="F287" s="70"/>
    </row>
    <row r="288" spans="1:6" s="3" customFormat="1" ht="12.75">
      <c r="A288" s="126"/>
      <c r="B288" s="126"/>
      <c r="D288" s="63"/>
      <c r="F288" s="70"/>
    </row>
    <row r="289" spans="1:6" s="3" customFormat="1" ht="12.75">
      <c r="A289" s="126"/>
      <c r="B289" s="126"/>
      <c r="D289" s="63"/>
      <c r="F289" s="70"/>
    </row>
    <row r="290" spans="1:6" s="3" customFormat="1" ht="12.75">
      <c r="A290" s="126"/>
      <c r="B290" s="126"/>
      <c r="D290" s="63"/>
      <c r="F290" s="70"/>
    </row>
    <row r="291" spans="1:6" s="3" customFormat="1" ht="12.75">
      <c r="A291" s="126"/>
      <c r="B291" s="126"/>
      <c r="D291" s="63"/>
      <c r="F291" s="70"/>
    </row>
    <row r="292" spans="1:6" s="3" customFormat="1" ht="12.75">
      <c r="A292" s="126"/>
      <c r="B292" s="126"/>
      <c r="D292" s="63"/>
      <c r="F292" s="70"/>
    </row>
    <row r="293" spans="1:6" s="3" customFormat="1" ht="12.75">
      <c r="A293" s="126"/>
      <c r="B293" s="126"/>
      <c r="D293" s="63"/>
      <c r="F293" s="70"/>
    </row>
    <row r="294" spans="1:6" s="3" customFormat="1" ht="12.75">
      <c r="A294" s="126"/>
      <c r="B294" s="126"/>
      <c r="D294" s="63"/>
      <c r="F294" s="70"/>
    </row>
    <row r="295" spans="1:6" s="3" customFormat="1" ht="12.75">
      <c r="A295" s="126"/>
      <c r="B295" s="126"/>
      <c r="D295" s="63"/>
      <c r="F295" s="70"/>
    </row>
    <row r="296" spans="1:6" s="3" customFormat="1" ht="12.75">
      <c r="A296" s="126"/>
      <c r="B296" s="126"/>
      <c r="D296" s="63"/>
      <c r="F296" s="70"/>
    </row>
    <row r="297" spans="1:6" s="3" customFormat="1" ht="12.75">
      <c r="A297" s="126"/>
      <c r="B297" s="126"/>
      <c r="D297" s="63"/>
      <c r="F297" s="70"/>
    </row>
    <row r="298" spans="1:6" s="3" customFormat="1" ht="12.75">
      <c r="A298" s="126"/>
      <c r="B298" s="126"/>
      <c r="D298" s="63"/>
      <c r="F298" s="70"/>
    </row>
    <row r="299" spans="1:6" s="3" customFormat="1" ht="12.75">
      <c r="A299" s="126"/>
      <c r="B299" s="126"/>
      <c r="D299" s="63"/>
      <c r="F299" s="70"/>
    </row>
    <row r="300" spans="1:6" s="3" customFormat="1" ht="12.75">
      <c r="A300" s="126"/>
      <c r="B300" s="126"/>
      <c r="D300" s="63"/>
      <c r="F300" s="70"/>
    </row>
    <row r="301" spans="1:6" s="3" customFormat="1" ht="12.75">
      <c r="A301" s="126"/>
      <c r="B301" s="126"/>
      <c r="D301" s="63"/>
      <c r="F301" s="70"/>
    </row>
    <row r="302" spans="1:6" s="3" customFormat="1" ht="12.75">
      <c r="A302" s="126"/>
      <c r="B302" s="126"/>
      <c r="D302" s="63"/>
      <c r="F302" s="70"/>
    </row>
    <row r="303" spans="1:6" s="3" customFormat="1" ht="12.75">
      <c r="A303" s="126"/>
      <c r="B303" s="126"/>
      <c r="D303" s="63"/>
      <c r="F303" s="70"/>
    </row>
    <row r="304" spans="1:6" s="3" customFormat="1" ht="12.75">
      <c r="A304" s="126"/>
      <c r="B304" s="126"/>
      <c r="D304" s="63"/>
      <c r="F304" s="70"/>
    </row>
    <row r="305" spans="1:6" s="3" customFormat="1" ht="12.75">
      <c r="A305" s="126"/>
      <c r="B305" s="126"/>
      <c r="D305" s="63"/>
      <c r="F305" s="70"/>
    </row>
    <row r="306" spans="1:6" s="3" customFormat="1" ht="12.75">
      <c r="A306" s="126"/>
      <c r="B306" s="126"/>
      <c r="D306" s="63"/>
      <c r="F306" s="70"/>
    </row>
    <row r="307" spans="1:6" s="3" customFormat="1" ht="12.75">
      <c r="A307" s="126"/>
      <c r="B307" s="126"/>
      <c r="D307" s="63"/>
      <c r="F307" s="70"/>
    </row>
  </sheetData>
  <sheetProtection/>
  <mergeCells count="3">
    <mergeCell ref="A1:F1"/>
    <mergeCell ref="A2:C2"/>
    <mergeCell ref="A3:C3"/>
  </mergeCells>
  <printOptions horizontalCentered="1"/>
  <pageMargins left="0.1968503937007874" right="0.1968503937007874" top="0.6299212598425197" bottom="0.6299212598425197" header="0.5118110236220472" footer="0.5118110236220472"/>
  <pageSetup firstPageNumber="655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zoomScalePageLayoutView="0" workbookViewId="0" topLeftCell="A1">
      <selection activeCell="A2" sqref="A2:C2"/>
    </sheetView>
  </sheetViews>
  <sheetFormatPr defaultColWidth="11.421875" defaultRowHeight="12.75"/>
  <cols>
    <col min="1" max="1" width="4.7109375" style="81" customWidth="1"/>
    <col min="2" max="2" width="4.421875" style="81" bestFit="1" customWidth="1"/>
    <col min="3" max="3" width="53.57421875" style="81" customWidth="1"/>
    <col min="4" max="4" width="15.8515625" style="44" customWidth="1"/>
    <col min="5" max="5" width="12.140625" style="44" customWidth="1"/>
    <col min="6" max="6" width="8.7109375" style="85" customWidth="1"/>
    <col min="7" max="16384" width="11.421875" style="44" customWidth="1"/>
  </cols>
  <sheetData>
    <row r="1" spans="1:6" ht="28.5" customHeight="1">
      <c r="A1" s="324" t="s">
        <v>34</v>
      </c>
      <c r="B1" s="325"/>
      <c r="C1" s="325"/>
      <c r="D1" s="326"/>
      <c r="E1" s="326"/>
      <c r="F1" s="326"/>
    </row>
    <row r="2" spans="1:6" s="3" customFormat="1" ht="27" customHeight="1">
      <c r="A2" s="320" t="s">
        <v>200</v>
      </c>
      <c r="B2" s="320"/>
      <c r="C2" s="320"/>
      <c r="D2" s="113" t="s">
        <v>206</v>
      </c>
      <c r="E2" s="113" t="s">
        <v>207</v>
      </c>
      <c r="F2" s="91" t="s">
        <v>201</v>
      </c>
    </row>
    <row r="3" spans="1:6" s="3" customFormat="1" ht="12" customHeight="1">
      <c r="A3" s="323">
        <v>1</v>
      </c>
      <c r="B3" s="323"/>
      <c r="C3" s="323"/>
      <c r="D3" s="114">
        <v>2</v>
      </c>
      <c r="E3" s="114">
        <v>3</v>
      </c>
      <c r="F3" s="115" t="s">
        <v>202</v>
      </c>
    </row>
    <row r="4" spans="1:6" ht="24" customHeight="1">
      <c r="A4" s="57"/>
      <c r="B4" s="133"/>
      <c r="C4" s="208" t="s">
        <v>68</v>
      </c>
      <c r="D4" s="77">
        <f>D6</f>
        <v>0</v>
      </c>
      <c r="E4" s="77">
        <f>E6</f>
        <v>6001041</v>
      </c>
      <c r="F4" s="83" t="s">
        <v>86</v>
      </c>
    </row>
    <row r="5" spans="1:6" ht="12" customHeight="1">
      <c r="A5" s="191"/>
      <c r="B5" s="156"/>
      <c r="C5" s="77"/>
      <c r="D5" s="82"/>
      <c r="E5" s="82"/>
      <c r="F5" s="83"/>
    </row>
    <row r="6" spans="1:6" ht="15" customHeight="1">
      <c r="A6" s="191">
        <v>5</v>
      </c>
      <c r="B6" s="133"/>
      <c r="C6" s="80" t="s">
        <v>27</v>
      </c>
      <c r="D6" s="77">
        <f aca="true" t="shared" si="0" ref="D6:E8">D7</f>
        <v>0</v>
      </c>
      <c r="E6" s="77">
        <f t="shared" si="0"/>
        <v>6001041</v>
      </c>
      <c r="F6" s="83" t="s">
        <v>86</v>
      </c>
    </row>
    <row r="7" spans="1:6" ht="15" customHeight="1">
      <c r="A7" s="191">
        <v>54</v>
      </c>
      <c r="B7" s="156"/>
      <c r="C7" s="56" t="s">
        <v>95</v>
      </c>
      <c r="D7" s="77">
        <f t="shared" si="0"/>
        <v>0</v>
      </c>
      <c r="E7" s="77">
        <f t="shared" si="0"/>
        <v>6001041</v>
      </c>
      <c r="F7" s="83" t="s">
        <v>86</v>
      </c>
    </row>
    <row r="8" spans="1:6" ht="24" customHeight="1">
      <c r="A8" s="133">
        <v>541</v>
      </c>
      <c r="B8" s="133"/>
      <c r="C8" s="93" t="s">
        <v>114</v>
      </c>
      <c r="D8" s="77">
        <f t="shared" si="0"/>
        <v>0</v>
      </c>
      <c r="E8" s="77">
        <f t="shared" si="0"/>
        <v>6001041</v>
      </c>
      <c r="F8" s="83" t="s">
        <v>86</v>
      </c>
    </row>
    <row r="9" spans="1:6" ht="27" customHeight="1">
      <c r="A9" s="192"/>
      <c r="B9" s="156">
        <v>5453</v>
      </c>
      <c r="C9" s="24" t="s">
        <v>198</v>
      </c>
      <c r="D9" s="78"/>
      <c r="E9" s="78">
        <v>6001041</v>
      </c>
      <c r="F9" s="203" t="s">
        <v>86</v>
      </c>
    </row>
    <row r="10" spans="1:6" ht="24" customHeight="1">
      <c r="A10" s="192"/>
      <c r="B10" s="133"/>
      <c r="C10" s="56"/>
      <c r="D10" s="77"/>
      <c r="E10" s="77"/>
      <c r="F10" s="83"/>
    </row>
  </sheetData>
  <sheetProtection/>
  <mergeCells count="3">
    <mergeCell ref="A1:F1"/>
    <mergeCell ref="A2:C2"/>
    <mergeCell ref="A3:C3"/>
  </mergeCells>
  <printOptions horizontalCentered="1"/>
  <pageMargins left="0.1968503937007874" right="0.1968503937007874" top="0.6299212598425197" bottom="0.6299212598425197" header="0.5118110236220472" footer="0.5118110236220472"/>
  <pageSetup firstPageNumber="657" useFirstPageNumber="1" horizontalDpi="600" verticalDpi="6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20"/>
  <sheetViews>
    <sheetView tabSelected="1" zoomScalePageLayoutView="0" workbookViewId="0" topLeftCell="A19">
      <selection activeCell="C2" sqref="C2"/>
    </sheetView>
  </sheetViews>
  <sheetFormatPr defaultColWidth="11.421875" defaultRowHeight="12.75"/>
  <cols>
    <col min="1" max="1" width="7.00390625" style="92" customWidth="1"/>
    <col min="2" max="2" width="53.00390625" style="29" customWidth="1"/>
    <col min="3" max="3" width="14.57421875" style="67" customWidth="1"/>
    <col min="4" max="4" width="13.7109375" style="31" customWidth="1"/>
    <col min="5" max="5" width="8.140625" style="87" customWidth="1"/>
    <col min="6" max="16384" width="11.421875" style="29" customWidth="1"/>
  </cols>
  <sheetData>
    <row r="1" spans="1:5" ht="25.5" customHeight="1">
      <c r="A1" s="327" t="s">
        <v>75</v>
      </c>
      <c r="B1" s="327"/>
      <c r="C1" s="327"/>
      <c r="D1" s="327"/>
      <c r="E1" s="327"/>
    </row>
    <row r="2" spans="1:5" ht="27" customHeight="1">
      <c r="A2" s="328" t="s">
        <v>200</v>
      </c>
      <c r="B2" s="328"/>
      <c r="C2" s="113" t="s">
        <v>206</v>
      </c>
      <c r="D2" s="113" t="s">
        <v>207</v>
      </c>
      <c r="E2" s="91" t="s">
        <v>201</v>
      </c>
    </row>
    <row r="3" spans="1:5" ht="12" customHeight="1">
      <c r="A3" s="329" t="s">
        <v>203</v>
      </c>
      <c r="B3" s="330"/>
      <c r="C3" s="114">
        <v>2</v>
      </c>
      <c r="D3" s="114">
        <v>3</v>
      </c>
      <c r="E3" s="115" t="s">
        <v>202</v>
      </c>
    </row>
    <row r="4" spans="1:5" s="49" customFormat="1" ht="30" customHeight="1">
      <c r="A4" s="269" t="s">
        <v>204</v>
      </c>
      <c r="B4" s="219" t="s">
        <v>115</v>
      </c>
      <c r="C4" s="220">
        <f>C5+C140+C201</f>
        <v>21964000000</v>
      </c>
      <c r="D4" s="220">
        <f>D5+D140+D201</f>
        <v>10844605066.53</v>
      </c>
      <c r="E4" s="221">
        <f>D4/C4*100</f>
        <v>49.37445395433437</v>
      </c>
    </row>
    <row r="5" spans="1:5" s="88" customFormat="1" ht="21" customHeight="1">
      <c r="A5" s="191">
        <v>100</v>
      </c>
      <c r="B5" s="222" t="s">
        <v>164</v>
      </c>
      <c r="C5" s="77">
        <f>C7+C14+C20+C73+C78+C83+C88+C93+C98+C103+C109+C114+C122</f>
        <v>20581505000</v>
      </c>
      <c r="D5" s="77">
        <f>D7+D14+D20+D73+D78+D83+D88+D93+D98+D103+D109+D114+D122</f>
        <v>10343680379.84</v>
      </c>
      <c r="E5" s="152">
        <f aca="true" t="shared" si="0" ref="E5:E70">D5/C5*100</f>
        <v>50.25716233987748</v>
      </c>
    </row>
    <row r="6" spans="1:5" ht="12.75">
      <c r="A6" s="270"/>
      <c r="B6" s="53"/>
      <c r="C6" s="77"/>
      <c r="D6" s="77"/>
      <c r="E6" s="152"/>
    </row>
    <row r="7" spans="1:5" ht="24" customHeight="1">
      <c r="A7" s="271" t="s">
        <v>156</v>
      </c>
      <c r="B7" s="223" t="s">
        <v>146</v>
      </c>
      <c r="C7" s="90">
        <f>C8</f>
        <v>17609207000</v>
      </c>
      <c r="D7" s="90">
        <f>D8</f>
        <v>8860794040.43</v>
      </c>
      <c r="E7" s="162">
        <f t="shared" si="0"/>
        <v>50.31909750637834</v>
      </c>
    </row>
    <row r="8" spans="1:5" ht="24" customHeight="1">
      <c r="A8" s="272">
        <v>37</v>
      </c>
      <c r="B8" s="224" t="s">
        <v>128</v>
      </c>
      <c r="C8" s="90">
        <f>C9</f>
        <v>17609207000</v>
      </c>
      <c r="D8" s="90">
        <f>D9</f>
        <v>8860794040.43</v>
      </c>
      <c r="E8" s="162">
        <f t="shared" si="0"/>
        <v>50.31909750637834</v>
      </c>
    </row>
    <row r="9" spans="1:5" ht="12.75">
      <c r="A9" s="224">
        <v>371</v>
      </c>
      <c r="B9" s="224" t="s">
        <v>125</v>
      </c>
      <c r="C9" s="90">
        <f>SUM(C10:C12)</f>
        <v>17609207000</v>
      </c>
      <c r="D9" s="90">
        <f>SUM(D10:D12)</f>
        <v>8860794040.43</v>
      </c>
      <c r="E9" s="162">
        <f t="shared" si="0"/>
        <v>50.31909750637834</v>
      </c>
    </row>
    <row r="10" spans="1:5" ht="24" customHeight="1">
      <c r="A10" s="273" t="s">
        <v>126</v>
      </c>
      <c r="B10" s="225" t="s">
        <v>172</v>
      </c>
      <c r="C10" s="226">
        <v>60000000</v>
      </c>
      <c r="D10" s="82">
        <v>5104691.57</v>
      </c>
      <c r="E10" s="207">
        <f t="shared" si="0"/>
        <v>8.507819283333335</v>
      </c>
    </row>
    <row r="11" spans="1:5" ht="24" customHeight="1">
      <c r="A11" s="273" t="s">
        <v>132</v>
      </c>
      <c r="B11" s="225" t="s">
        <v>150</v>
      </c>
      <c r="C11" s="226">
        <v>6650000000</v>
      </c>
      <c r="D11" s="82">
        <f>10981168.58+70405424.36+497932.55+53153654.37+33598437.13+11858383.88+50107168.59+1496461.46+4338582.38+403689.16+27120764.67+1302586.24+1302900+71266962.44+1145421.4+1729418.18+5496460.38+587016.61+166556.44+43442446.29+6073596.56+11955266.19+21604120.54+93958957.38+82083.3+376762.5+3225063.27+760988.09+6850093.84+190200584.11+210851953.69+1366614271.19+394748558.88+259047527.15+801039073.53</f>
        <v>3757790335.33</v>
      </c>
      <c r="E11" s="207">
        <f t="shared" si="0"/>
        <v>56.508125343308265</v>
      </c>
    </row>
    <row r="12" spans="1:5" ht="24" customHeight="1">
      <c r="A12" s="273" t="s">
        <v>173</v>
      </c>
      <c r="B12" s="225" t="s">
        <v>174</v>
      </c>
      <c r="C12" s="226">
        <v>10899207000</v>
      </c>
      <c r="D12" s="82">
        <f>294433085.51+11366780.75+3827394300.29+14807132.23-29959692.26+59943288.81+4547113.74+6174576.73+3555383.2+42828081+15263929+252811099.07+2864775+3623741.64+181050+197334.26+131803378.36+9477.17+1377752.83+9221516.44+445454909.76</f>
        <v>5097899013.53</v>
      </c>
      <c r="E12" s="207">
        <f t="shared" si="0"/>
        <v>46.77311857211263</v>
      </c>
    </row>
    <row r="13" spans="1:5" ht="12" customHeight="1">
      <c r="A13" s="273"/>
      <c r="B13" s="225"/>
      <c r="C13" s="226"/>
      <c r="D13" s="82"/>
      <c r="E13" s="207"/>
    </row>
    <row r="14" spans="1:5" ht="12.75" customHeight="1">
      <c r="A14" s="274" t="s">
        <v>157</v>
      </c>
      <c r="B14" s="54" t="s">
        <v>171</v>
      </c>
      <c r="C14" s="77">
        <f>SUM(C15)</f>
        <v>150000000</v>
      </c>
      <c r="D14" s="77">
        <f>SUM(D15)</f>
        <v>202309792.28</v>
      </c>
      <c r="E14" s="152">
        <f t="shared" si="0"/>
        <v>134.87319485333333</v>
      </c>
    </row>
    <row r="15" spans="1:5" ht="24" customHeight="1">
      <c r="A15" s="272">
        <v>37</v>
      </c>
      <c r="B15" s="224" t="s">
        <v>128</v>
      </c>
      <c r="C15" s="77">
        <f>SUM(C16)</f>
        <v>150000000</v>
      </c>
      <c r="D15" s="77">
        <f>SUM(D16)</f>
        <v>202309792.28</v>
      </c>
      <c r="E15" s="152">
        <f t="shared" si="0"/>
        <v>134.87319485333333</v>
      </c>
    </row>
    <row r="16" spans="1:5" ht="16.5" customHeight="1">
      <c r="A16" s="224">
        <v>371</v>
      </c>
      <c r="B16" s="224" t="s">
        <v>125</v>
      </c>
      <c r="C16" s="77">
        <f>SUM(C17:C18)</f>
        <v>150000000</v>
      </c>
      <c r="D16" s="77">
        <f>SUM(D17:D18)</f>
        <v>202309792.28</v>
      </c>
      <c r="E16" s="152">
        <f t="shared" si="0"/>
        <v>134.87319485333333</v>
      </c>
    </row>
    <row r="17" spans="1:5" ht="24" customHeight="1">
      <c r="A17" s="156">
        <v>3712</v>
      </c>
      <c r="B17" s="225" t="s">
        <v>150</v>
      </c>
      <c r="C17" s="226">
        <v>50000000</v>
      </c>
      <c r="D17" s="78">
        <f>30631341.18+2607760.53+47411743.76+520232.83+42080.29+31428081.58</f>
        <v>112641240.17</v>
      </c>
      <c r="E17" s="207">
        <f t="shared" si="0"/>
        <v>225.28248034000003</v>
      </c>
    </row>
    <row r="18" spans="1:5" ht="24" customHeight="1">
      <c r="A18" s="156">
        <v>3714</v>
      </c>
      <c r="B18" s="227" t="s">
        <v>149</v>
      </c>
      <c r="C18" s="228">
        <v>100000000</v>
      </c>
      <c r="D18" s="229">
        <v>89668552.11</v>
      </c>
      <c r="E18" s="230">
        <f t="shared" si="0"/>
        <v>89.66855211</v>
      </c>
    </row>
    <row r="19" spans="1:5" ht="12" customHeight="1">
      <c r="A19" s="156"/>
      <c r="B19" s="227"/>
      <c r="C19" s="228"/>
      <c r="D19" s="229"/>
      <c r="E19" s="230"/>
    </row>
    <row r="20" spans="1:5" ht="24" customHeight="1">
      <c r="A20" s="271" t="s">
        <v>159</v>
      </c>
      <c r="B20" s="184" t="s">
        <v>116</v>
      </c>
      <c r="C20" s="90">
        <f>C21+C31+C63+C69</f>
        <v>322435000</v>
      </c>
      <c r="D20" s="90">
        <f>D21+D31+D63+D69</f>
        <v>141021721.47</v>
      </c>
      <c r="E20" s="162">
        <f t="shared" si="0"/>
        <v>43.73648067672554</v>
      </c>
    </row>
    <row r="21" spans="1:5" ht="12.75">
      <c r="A21" s="275">
        <v>31</v>
      </c>
      <c r="B21" s="184" t="s">
        <v>47</v>
      </c>
      <c r="C21" s="90">
        <f>C22+C26+C28</f>
        <v>220151000</v>
      </c>
      <c r="D21" s="90">
        <f>D22+D26+D28</f>
        <v>99696951.16</v>
      </c>
      <c r="E21" s="162">
        <f t="shared" si="0"/>
        <v>45.28571351481483</v>
      </c>
    </row>
    <row r="22" spans="1:5" ht="12.75">
      <c r="A22" s="275">
        <v>311</v>
      </c>
      <c r="B22" s="184" t="s">
        <v>94</v>
      </c>
      <c r="C22" s="90">
        <f>SUM(C23:C25)</f>
        <v>185136000</v>
      </c>
      <c r="D22" s="90">
        <f>SUM(D23:D25)</f>
        <v>84787705.89</v>
      </c>
      <c r="E22" s="162">
        <f t="shared" si="0"/>
        <v>45.797525003240864</v>
      </c>
    </row>
    <row r="23" spans="1:5" ht="12.75">
      <c r="A23" s="276">
        <v>3111</v>
      </c>
      <c r="B23" s="231" t="s">
        <v>49</v>
      </c>
      <c r="C23" s="226">
        <v>169919000</v>
      </c>
      <c r="D23" s="82">
        <v>76629907.73</v>
      </c>
      <c r="E23" s="207">
        <f t="shared" si="0"/>
        <v>45.09790413667689</v>
      </c>
    </row>
    <row r="24" spans="1:5" ht="12.75">
      <c r="A24" s="276">
        <v>3113</v>
      </c>
      <c r="B24" s="231" t="s">
        <v>50</v>
      </c>
      <c r="C24" s="226">
        <v>1550000</v>
      </c>
      <c r="D24" s="82">
        <v>1325650.1</v>
      </c>
      <c r="E24" s="207">
        <f t="shared" si="0"/>
        <v>85.52581290322581</v>
      </c>
    </row>
    <row r="25" spans="1:5" ht="12.75">
      <c r="A25" s="276">
        <v>3114</v>
      </c>
      <c r="B25" s="231" t="s">
        <v>135</v>
      </c>
      <c r="C25" s="226">
        <v>13667000</v>
      </c>
      <c r="D25" s="82">
        <v>6832148.06</v>
      </c>
      <c r="E25" s="207">
        <f t="shared" si="0"/>
        <v>49.99010799736591</v>
      </c>
    </row>
    <row r="26" spans="1:5" ht="12.75">
      <c r="A26" s="275">
        <v>312</v>
      </c>
      <c r="B26" s="184" t="s">
        <v>51</v>
      </c>
      <c r="C26" s="90">
        <f>C27</f>
        <v>3250000</v>
      </c>
      <c r="D26" s="90">
        <f>D27</f>
        <v>1293297.91</v>
      </c>
      <c r="E26" s="162">
        <f t="shared" si="0"/>
        <v>39.79378184615384</v>
      </c>
    </row>
    <row r="27" spans="1:5" ht="12.75">
      <c r="A27" s="277">
        <v>3121</v>
      </c>
      <c r="B27" s="232" t="s">
        <v>51</v>
      </c>
      <c r="C27" s="205">
        <v>3250000</v>
      </c>
      <c r="D27" s="82">
        <v>1293297.91</v>
      </c>
      <c r="E27" s="206">
        <f t="shared" si="0"/>
        <v>39.79378184615384</v>
      </c>
    </row>
    <row r="28" spans="1:5" ht="12.75">
      <c r="A28" s="275">
        <v>313</v>
      </c>
      <c r="B28" s="184" t="s">
        <v>52</v>
      </c>
      <c r="C28" s="90">
        <f>SUM(C29:C30)</f>
        <v>31765000</v>
      </c>
      <c r="D28" s="90">
        <f>SUM(D29:D30)</f>
        <v>13615947.360000001</v>
      </c>
      <c r="E28" s="162">
        <f t="shared" si="0"/>
        <v>42.864622572013225</v>
      </c>
    </row>
    <row r="29" spans="1:5" ht="12.75">
      <c r="A29" s="277">
        <v>3132</v>
      </c>
      <c r="B29" s="232" t="s">
        <v>92</v>
      </c>
      <c r="C29" s="205">
        <v>28659000</v>
      </c>
      <c r="D29" s="82">
        <v>12237962.39</v>
      </c>
      <c r="E29" s="206">
        <f t="shared" si="0"/>
        <v>42.701986775532994</v>
      </c>
    </row>
    <row r="30" spans="1:5" ht="12.75">
      <c r="A30" s="277">
        <v>3133</v>
      </c>
      <c r="B30" s="232" t="s">
        <v>93</v>
      </c>
      <c r="C30" s="205">
        <v>3106000</v>
      </c>
      <c r="D30" s="82">
        <v>1377984.97</v>
      </c>
      <c r="E30" s="206">
        <f t="shared" si="0"/>
        <v>44.3652598197038</v>
      </c>
    </row>
    <row r="31" spans="1:5" s="30" customFormat="1" ht="12.75">
      <c r="A31" s="275">
        <v>32</v>
      </c>
      <c r="B31" s="233" t="s">
        <v>2</v>
      </c>
      <c r="C31" s="90">
        <f>C32+C37+C43+C53+C55</f>
        <v>87504000</v>
      </c>
      <c r="D31" s="90">
        <f>D32+D37+D43+D53+D55</f>
        <v>37922927.79000001</v>
      </c>
      <c r="E31" s="162">
        <f t="shared" si="0"/>
        <v>43.33850771393308</v>
      </c>
    </row>
    <row r="32" spans="1:5" ht="12.75">
      <c r="A32" s="275">
        <v>321</v>
      </c>
      <c r="B32" s="184" t="s">
        <v>6</v>
      </c>
      <c r="C32" s="90">
        <f>SUM(C33:C36)</f>
        <v>11280000</v>
      </c>
      <c r="D32" s="90">
        <f>SUM(D33:D36)</f>
        <v>4858031.300000001</v>
      </c>
      <c r="E32" s="162">
        <f t="shared" si="0"/>
        <v>43.06765336879433</v>
      </c>
    </row>
    <row r="33" spans="1:5" ht="12.75">
      <c r="A33" s="277">
        <v>3211</v>
      </c>
      <c r="B33" s="234" t="s">
        <v>53</v>
      </c>
      <c r="C33" s="205">
        <v>1450000</v>
      </c>
      <c r="D33" s="82">
        <f>841814.91-27262.61</f>
        <v>814552.3</v>
      </c>
      <c r="E33" s="206">
        <f t="shared" si="0"/>
        <v>56.17602068965517</v>
      </c>
    </row>
    <row r="34" spans="1:5" ht="12.75">
      <c r="A34" s="277">
        <v>3212</v>
      </c>
      <c r="B34" s="234" t="s">
        <v>54</v>
      </c>
      <c r="C34" s="205">
        <v>9230000</v>
      </c>
      <c r="D34" s="82">
        <v>3742292.15</v>
      </c>
      <c r="E34" s="206">
        <f t="shared" si="0"/>
        <v>40.54487703141928</v>
      </c>
    </row>
    <row r="35" spans="1:5" ht="12.75">
      <c r="A35" s="278" t="s">
        <v>4</v>
      </c>
      <c r="B35" s="235" t="s">
        <v>5</v>
      </c>
      <c r="C35" s="205">
        <v>450000</v>
      </c>
      <c r="D35" s="82">
        <v>271360.28</v>
      </c>
      <c r="E35" s="206">
        <f t="shared" si="0"/>
        <v>60.30228444444445</v>
      </c>
    </row>
    <row r="36" spans="1:5" ht="12.75">
      <c r="A36" s="278" t="s">
        <v>136</v>
      </c>
      <c r="B36" s="235" t="s">
        <v>137</v>
      </c>
      <c r="C36" s="205">
        <v>150000</v>
      </c>
      <c r="D36" s="82">
        <v>29826.57</v>
      </c>
      <c r="E36" s="206">
        <f t="shared" si="0"/>
        <v>19.88438</v>
      </c>
    </row>
    <row r="37" spans="1:5" ht="12.75">
      <c r="A37" s="275">
        <v>322</v>
      </c>
      <c r="B37" s="184" t="s">
        <v>55</v>
      </c>
      <c r="C37" s="90">
        <f>SUM(C38:C42)</f>
        <v>15735000</v>
      </c>
      <c r="D37" s="90">
        <f>SUM(D38:D42)</f>
        <v>6920109.890000001</v>
      </c>
      <c r="E37" s="162">
        <f t="shared" si="0"/>
        <v>43.979090498887835</v>
      </c>
    </row>
    <row r="38" spans="1:5" ht="12.75">
      <c r="A38" s="279">
        <v>3221</v>
      </c>
      <c r="B38" s="231" t="s">
        <v>56</v>
      </c>
      <c r="C38" s="226">
        <v>6365000</v>
      </c>
      <c r="D38" s="82">
        <v>2626467.46</v>
      </c>
      <c r="E38" s="207">
        <f t="shared" si="0"/>
        <v>41.26421775333857</v>
      </c>
    </row>
    <row r="39" spans="1:5" ht="12.75">
      <c r="A39" s="279">
        <v>3223</v>
      </c>
      <c r="B39" s="231" t="s">
        <v>57</v>
      </c>
      <c r="C39" s="226">
        <v>8450000</v>
      </c>
      <c r="D39" s="82">
        <v>4003568</v>
      </c>
      <c r="E39" s="207">
        <f t="shared" si="0"/>
        <v>47.379502958579884</v>
      </c>
    </row>
    <row r="40" spans="1:5" ht="12.75">
      <c r="A40" s="279">
        <v>3224</v>
      </c>
      <c r="B40" s="236" t="s">
        <v>7</v>
      </c>
      <c r="C40" s="226">
        <v>565000</v>
      </c>
      <c r="D40" s="82">
        <v>222716.33</v>
      </c>
      <c r="E40" s="207">
        <f t="shared" si="0"/>
        <v>39.418819469026545</v>
      </c>
    </row>
    <row r="41" spans="1:5" ht="12.75">
      <c r="A41" s="279" t="s">
        <v>8</v>
      </c>
      <c r="B41" s="236" t="s">
        <v>9</v>
      </c>
      <c r="C41" s="226">
        <v>265000</v>
      </c>
      <c r="D41" s="82">
        <v>55690.37</v>
      </c>
      <c r="E41" s="207">
        <f t="shared" si="0"/>
        <v>21.01523396226415</v>
      </c>
    </row>
    <row r="42" spans="1:5" ht="12.75">
      <c r="A42" s="279" t="s">
        <v>138</v>
      </c>
      <c r="B42" s="236" t="s">
        <v>139</v>
      </c>
      <c r="C42" s="226">
        <v>90000</v>
      </c>
      <c r="D42" s="82">
        <v>11667.73</v>
      </c>
      <c r="E42" s="207">
        <f t="shared" si="0"/>
        <v>12.964144444444445</v>
      </c>
    </row>
    <row r="43" spans="1:5" ht="12.75">
      <c r="A43" s="275">
        <v>323</v>
      </c>
      <c r="B43" s="184" t="s">
        <v>10</v>
      </c>
      <c r="C43" s="90">
        <f>SUM(C44:C52)</f>
        <v>57032000</v>
      </c>
      <c r="D43" s="90">
        <f>SUM(D44:D52)</f>
        <v>24293200.150000002</v>
      </c>
      <c r="E43" s="162">
        <f t="shared" si="0"/>
        <v>42.595735990321224</v>
      </c>
    </row>
    <row r="44" spans="1:5" ht="12.75">
      <c r="A44" s="276">
        <v>3231</v>
      </c>
      <c r="B44" s="237" t="s">
        <v>58</v>
      </c>
      <c r="C44" s="226">
        <v>11575000</v>
      </c>
      <c r="D44" s="82">
        <v>5423814.36</v>
      </c>
      <c r="E44" s="207">
        <f t="shared" si="0"/>
        <v>46.85800742980562</v>
      </c>
    </row>
    <row r="45" spans="1:5" ht="12.75">
      <c r="A45" s="276">
        <v>3232</v>
      </c>
      <c r="B45" s="236" t="s">
        <v>11</v>
      </c>
      <c r="C45" s="226">
        <v>7582000</v>
      </c>
      <c r="D45" s="82">
        <v>2406422.52</v>
      </c>
      <c r="E45" s="207">
        <f t="shared" si="0"/>
        <v>31.73862463729887</v>
      </c>
    </row>
    <row r="46" spans="1:5" ht="12.75">
      <c r="A46" s="276">
        <v>3233</v>
      </c>
      <c r="B46" s="238" t="s">
        <v>59</v>
      </c>
      <c r="C46" s="226">
        <v>1150000</v>
      </c>
      <c r="D46" s="82">
        <v>455516.18</v>
      </c>
      <c r="E46" s="207">
        <f t="shared" si="0"/>
        <v>39.610102608695655</v>
      </c>
    </row>
    <row r="47" spans="1:5" ht="12.75">
      <c r="A47" s="276">
        <v>3234</v>
      </c>
      <c r="B47" s="238" t="s">
        <v>60</v>
      </c>
      <c r="C47" s="226">
        <v>3300000</v>
      </c>
      <c r="D47" s="82">
        <v>1201147.2</v>
      </c>
      <c r="E47" s="207">
        <f t="shared" si="0"/>
        <v>36.398399999999995</v>
      </c>
    </row>
    <row r="48" spans="1:5" ht="12.75">
      <c r="A48" s="276">
        <v>3235</v>
      </c>
      <c r="B48" s="238" t="s">
        <v>61</v>
      </c>
      <c r="C48" s="226">
        <v>15255000</v>
      </c>
      <c r="D48" s="82">
        <v>7647792.66</v>
      </c>
      <c r="E48" s="207">
        <f t="shared" si="0"/>
        <v>50.133023008849555</v>
      </c>
    </row>
    <row r="49" spans="1:5" ht="12.75">
      <c r="A49" s="276">
        <v>3236</v>
      </c>
      <c r="B49" s="238" t="s">
        <v>118</v>
      </c>
      <c r="C49" s="226">
        <v>2255000</v>
      </c>
      <c r="D49" s="82">
        <v>448672.31</v>
      </c>
      <c r="E49" s="207">
        <f t="shared" si="0"/>
        <v>19.896776496674057</v>
      </c>
    </row>
    <row r="50" spans="1:5" ht="12.75">
      <c r="A50" s="276">
        <v>3237</v>
      </c>
      <c r="B50" s="236" t="s">
        <v>12</v>
      </c>
      <c r="C50" s="226">
        <v>7000000</v>
      </c>
      <c r="D50" s="82">
        <v>4566973.89</v>
      </c>
      <c r="E50" s="207">
        <f t="shared" si="0"/>
        <v>65.24248414285714</v>
      </c>
    </row>
    <row r="51" spans="1:5" ht="12.75">
      <c r="A51" s="276">
        <v>3238</v>
      </c>
      <c r="B51" s="231" t="s">
        <v>117</v>
      </c>
      <c r="C51" s="226">
        <v>7715000</v>
      </c>
      <c r="D51" s="82">
        <v>1707729.75</v>
      </c>
      <c r="E51" s="207">
        <f t="shared" si="0"/>
        <v>22.135187945560595</v>
      </c>
    </row>
    <row r="52" spans="1:5" ht="12.75">
      <c r="A52" s="276">
        <v>3239</v>
      </c>
      <c r="B52" s="236" t="s">
        <v>62</v>
      </c>
      <c r="C52" s="226">
        <v>1200000</v>
      </c>
      <c r="D52" s="82">
        <v>435131.28</v>
      </c>
      <c r="E52" s="207">
        <f t="shared" si="0"/>
        <v>36.260940000000005</v>
      </c>
    </row>
    <row r="53" spans="1:5" ht="12.75">
      <c r="A53" s="280">
        <v>324</v>
      </c>
      <c r="B53" s="239" t="s">
        <v>140</v>
      </c>
      <c r="C53" s="90">
        <f>SUM(C54)</f>
        <v>200000</v>
      </c>
      <c r="D53" s="90">
        <f>SUM(D54)</f>
        <v>248561.2</v>
      </c>
      <c r="E53" s="162">
        <f t="shared" si="0"/>
        <v>124.2806</v>
      </c>
    </row>
    <row r="54" spans="1:5" ht="12.75">
      <c r="A54" s="276">
        <v>3241</v>
      </c>
      <c r="B54" s="236" t="s">
        <v>140</v>
      </c>
      <c r="C54" s="226">
        <v>200000</v>
      </c>
      <c r="D54" s="82">
        <v>248561.2</v>
      </c>
      <c r="E54" s="207">
        <f t="shared" si="0"/>
        <v>124.2806</v>
      </c>
    </row>
    <row r="55" spans="1:5" ht="12.75">
      <c r="A55" s="275">
        <v>329</v>
      </c>
      <c r="B55" s="184" t="s">
        <v>63</v>
      </c>
      <c r="C55" s="90">
        <f>SUM(C56:C62)</f>
        <v>3257000</v>
      </c>
      <c r="D55" s="90">
        <f>SUM(D56:D62)</f>
        <v>1603025.2499999998</v>
      </c>
      <c r="E55" s="162">
        <f t="shared" si="0"/>
        <v>49.21784617746391</v>
      </c>
    </row>
    <row r="56" spans="1:5" ht="12.75">
      <c r="A56" s="276">
        <v>3291</v>
      </c>
      <c r="B56" s="231" t="s">
        <v>83</v>
      </c>
      <c r="C56" s="226">
        <v>1000000</v>
      </c>
      <c r="D56" s="82">
        <v>517283.69</v>
      </c>
      <c r="E56" s="207">
        <f t="shared" si="0"/>
        <v>51.728368999999994</v>
      </c>
    </row>
    <row r="57" spans="1:5" ht="12.75">
      <c r="A57" s="276">
        <v>3292</v>
      </c>
      <c r="B57" s="231" t="s">
        <v>64</v>
      </c>
      <c r="C57" s="226">
        <v>115000</v>
      </c>
      <c r="D57" s="82">
        <v>69773.91</v>
      </c>
      <c r="E57" s="207">
        <f t="shared" si="0"/>
        <v>60.67296521739131</v>
      </c>
    </row>
    <row r="58" spans="1:5" ht="12.75">
      <c r="A58" s="276">
        <v>3293</v>
      </c>
      <c r="B58" s="231" t="s">
        <v>65</v>
      </c>
      <c r="C58" s="226">
        <v>170000</v>
      </c>
      <c r="D58" s="82">
        <v>55690.62</v>
      </c>
      <c r="E58" s="207">
        <f t="shared" si="0"/>
        <v>32.75918823529412</v>
      </c>
    </row>
    <row r="59" spans="1:5" ht="12.75">
      <c r="A59" s="276">
        <v>3294</v>
      </c>
      <c r="B59" s="231" t="s">
        <v>66</v>
      </c>
      <c r="C59" s="226">
        <v>120000</v>
      </c>
      <c r="D59" s="82">
        <v>51709.46</v>
      </c>
      <c r="E59" s="207">
        <f t="shared" si="0"/>
        <v>43.09121666666667</v>
      </c>
    </row>
    <row r="60" spans="1:5" ht="12.75">
      <c r="A60" s="276">
        <v>3295</v>
      </c>
      <c r="B60" s="231" t="s">
        <v>141</v>
      </c>
      <c r="C60" s="226">
        <v>702000</v>
      </c>
      <c r="D60" s="82">
        <v>749363.1</v>
      </c>
      <c r="E60" s="207">
        <f t="shared" si="0"/>
        <v>106.74688034188034</v>
      </c>
    </row>
    <row r="61" spans="1:5" ht="12.75" hidden="1">
      <c r="A61" s="276">
        <v>3296</v>
      </c>
      <c r="B61" s="231" t="s">
        <v>175</v>
      </c>
      <c r="C61" s="226">
        <v>1000000</v>
      </c>
      <c r="D61" s="82">
        <v>0</v>
      </c>
      <c r="E61" s="207">
        <f t="shared" si="0"/>
        <v>0</v>
      </c>
    </row>
    <row r="62" spans="1:5" ht="12.75">
      <c r="A62" s="276">
        <v>3299</v>
      </c>
      <c r="B62" s="231" t="s">
        <v>63</v>
      </c>
      <c r="C62" s="226">
        <v>150000</v>
      </c>
      <c r="D62" s="82">
        <v>159204.47</v>
      </c>
      <c r="E62" s="240">
        <f t="shared" si="0"/>
        <v>106.13631333333333</v>
      </c>
    </row>
    <row r="63" spans="1:5" ht="12.75">
      <c r="A63" s="275">
        <v>34</v>
      </c>
      <c r="B63" s="184" t="s">
        <v>88</v>
      </c>
      <c r="C63" s="90">
        <f>C64</f>
        <v>14480000</v>
      </c>
      <c r="D63" s="90">
        <f>D64</f>
        <v>3401842.5200000005</v>
      </c>
      <c r="E63" s="162">
        <f t="shared" si="0"/>
        <v>23.49338756906078</v>
      </c>
    </row>
    <row r="64" spans="1:5" ht="12.75">
      <c r="A64" s="275">
        <v>343</v>
      </c>
      <c r="B64" s="184" t="s">
        <v>69</v>
      </c>
      <c r="C64" s="90">
        <f>SUM(C65:C68)</f>
        <v>14480000</v>
      </c>
      <c r="D64" s="90">
        <f>SUM(D65:D68)</f>
        <v>3401842.5200000005</v>
      </c>
      <c r="E64" s="162">
        <f t="shared" si="0"/>
        <v>23.49338756906078</v>
      </c>
    </row>
    <row r="65" spans="1:5" ht="12.75">
      <c r="A65" s="270">
        <v>3431</v>
      </c>
      <c r="B65" s="241" t="s">
        <v>70</v>
      </c>
      <c r="C65" s="226">
        <v>10450000</v>
      </c>
      <c r="D65" s="82">
        <v>3086537.41</v>
      </c>
      <c r="E65" s="207">
        <f t="shared" si="0"/>
        <v>29.536243157894738</v>
      </c>
    </row>
    <row r="66" spans="1:5" ht="12.75">
      <c r="A66" s="270">
        <v>3432</v>
      </c>
      <c r="B66" s="241" t="s">
        <v>197</v>
      </c>
      <c r="C66" s="226"/>
      <c r="D66" s="82">
        <v>138239.68</v>
      </c>
      <c r="E66" s="207"/>
    </row>
    <row r="67" spans="1:5" ht="12.75">
      <c r="A67" s="270">
        <v>3433</v>
      </c>
      <c r="B67" s="241" t="s">
        <v>71</v>
      </c>
      <c r="C67" s="226">
        <v>3965000</v>
      </c>
      <c r="D67" s="82">
        <v>177065.43</v>
      </c>
      <c r="E67" s="207">
        <f t="shared" si="0"/>
        <v>4.465710718789407</v>
      </c>
    </row>
    <row r="68" spans="1:5" ht="12.75" hidden="1">
      <c r="A68" s="270">
        <v>3434</v>
      </c>
      <c r="B68" s="241" t="s">
        <v>119</v>
      </c>
      <c r="C68" s="226">
        <v>65000</v>
      </c>
      <c r="D68" s="82">
        <v>0</v>
      </c>
      <c r="E68" s="207">
        <f t="shared" si="0"/>
        <v>0</v>
      </c>
    </row>
    <row r="69" spans="1:5" ht="24" customHeight="1">
      <c r="A69" s="281">
        <v>37</v>
      </c>
      <c r="B69" s="224" t="s">
        <v>128</v>
      </c>
      <c r="C69" s="90">
        <f>SUM(C70)</f>
        <v>300000</v>
      </c>
      <c r="D69" s="90">
        <f>SUM(D70)</f>
        <v>0</v>
      </c>
      <c r="E69" s="162">
        <f t="shared" si="0"/>
        <v>0</v>
      </c>
    </row>
    <row r="70" spans="1:5" ht="12.75">
      <c r="A70" s="281">
        <v>372</v>
      </c>
      <c r="B70" s="224" t="s">
        <v>130</v>
      </c>
      <c r="C70" s="90">
        <f>SUM(C71)</f>
        <v>300000</v>
      </c>
      <c r="D70" s="90">
        <f>SUM(D71)</f>
        <v>0</v>
      </c>
      <c r="E70" s="162">
        <f t="shared" si="0"/>
        <v>0</v>
      </c>
    </row>
    <row r="71" spans="1:5" ht="12.75" hidden="1">
      <c r="A71" s="270">
        <v>3721</v>
      </c>
      <c r="B71" s="225" t="s">
        <v>127</v>
      </c>
      <c r="C71" s="226">
        <v>300000</v>
      </c>
      <c r="D71" s="82"/>
      <c r="E71" s="207">
        <f aca="true" t="shared" si="1" ref="E71:E135">D71/C71*100</f>
        <v>0</v>
      </c>
    </row>
    <row r="72" spans="1:5" ht="12.75">
      <c r="A72" s="270"/>
      <c r="B72" s="241"/>
      <c r="C72" s="82"/>
      <c r="D72" s="82"/>
      <c r="E72" s="240"/>
    </row>
    <row r="73" spans="1:5" ht="24" customHeight="1">
      <c r="A73" s="271" t="s">
        <v>160</v>
      </c>
      <c r="B73" s="242" t="s">
        <v>177</v>
      </c>
      <c r="C73" s="90">
        <f aca="true" t="shared" si="2" ref="C73:D75">C74</f>
        <v>900000000</v>
      </c>
      <c r="D73" s="90">
        <f t="shared" si="2"/>
        <v>446335143.65</v>
      </c>
      <c r="E73" s="162">
        <f t="shared" si="1"/>
        <v>49.592793738888886</v>
      </c>
    </row>
    <row r="74" spans="1:5" ht="25.5">
      <c r="A74" s="272">
        <v>37</v>
      </c>
      <c r="B74" s="224" t="s">
        <v>128</v>
      </c>
      <c r="C74" s="90">
        <f t="shared" si="2"/>
        <v>900000000</v>
      </c>
      <c r="D74" s="90">
        <f t="shared" si="2"/>
        <v>446335143.65</v>
      </c>
      <c r="E74" s="162">
        <f t="shared" si="1"/>
        <v>49.592793738888886</v>
      </c>
    </row>
    <row r="75" spans="1:5" ht="12.75">
      <c r="A75" s="224">
        <v>371</v>
      </c>
      <c r="B75" s="224" t="s">
        <v>125</v>
      </c>
      <c r="C75" s="90">
        <f t="shared" si="2"/>
        <v>900000000</v>
      </c>
      <c r="D75" s="90">
        <f t="shared" si="2"/>
        <v>446335143.65</v>
      </c>
      <c r="E75" s="162">
        <f t="shared" si="1"/>
        <v>49.592793738888886</v>
      </c>
    </row>
    <row r="76" spans="1:5" ht="24" customHeight="1">
      <c r="A76" s="282" t="s">
        <v>126</v>
      </c>
      <c r="B76" s="225" t="s">
        <v>151</v>
      </c>
      <c r="C76" s="226">
        <v>900000000</v>
      </c>
      <c r="D76" s="82">
        <v>446335143.65</v>
      </c>
      <c r="E76" s="207">
        <f t="shared" si="1"/>
        <v>49.592793738888886</v>
      </c>
    </row>
    <row r="77" spans="1:5" ht="12.75">
      <c r="A77" s="279"/>
      <c r="B77" s="236"/>
      <c r="C77" s="82"/>
      <c r="D77" s="82"/>
      <c r="E77" s="240"/>
    </row>
    <row r="78" spans="1:5" ht="12.75">
      <c r="A78" s="280" t="s">
        <v>161</v>
      </c>
      <c r="B78" s="224" t="s">
        <v>129</v>
      </c>
      <c r="C78" s="90">
        <f aca="true" t="shared" si="3" ref="C78:D80">C79</f>
        <v>22000000</v>
      </c>
      <c r="D78" s="90">
        <f t="shared" si="3"/>
        <v>3303960.38</v>
      </c>
      <c r="E78" s="162">
        <f t="shared" si="1"/>
        <v>15.018001727272726</v>
      </c>
    </row>
    <row r="79" spans="1:5" ht="24" customHeight="1">
      <c r="A79" s="272">
        <v>37</v>
      </c>
      <c r="B79" s="224" t="s">
        <v>128</v>
      </c>
      <c r="C79" s="90">
        <f t="shared" si="3"/>
        <v>22000000</v>
      </c>
      <c r="D79" s="90">
        <f t="shared" si="3"/>
        <v>3303960.38</v>
      </c>
      <c r="E79" s="162">
        <f t="shared" si="1"/>
        <v>15.018001727272726</v>
      </c>
    </row>
    <row r="80" spans="1:5" ht="12.75">
      <c r="A80" s="224">
        <v>371</v>
      </c>
      <c r="B80" s="224" t="s">
        <v>125</v>
      </c>
      <c r="C80" s="90">
        <f t="shared" si="3"/>
        <v>22000000</v>
      </c>
      <c r="D80" s="90">
        <f t="shared" si="3"/>
        <v>3303960.38</v>
      </c>
      <c r="E80" s="162">
        <f t="shared" si="1"/>
        <v>15.018001727272726</v>
      </c>
    </row>
    <row r="81" spans="1:5" ht="24" customHeight="1">
      <c r="A81" s="273" t="s">
        <v>126</v>
      </c>
      <c r="B81" s="225" t="s">
        <v>151</v>
      </c>
      <c r="C81" s="226">
        <v>22000000</v>
      </c>
      <c r="D81" s="82">
        <v>3303960.38</v>
      </c>
      <c r="E81" s="207">
        <f t="shared" si="1"/>
        <v>15.018001727272726</v>
      </c>
    </row>
    <row r="82" spans="1:5" ht="12.75">
      <c r="A82" s="279"/>
      <c r="B82" s="236"/>
      <c r="C82" s="82"/>
      <c r="D82" s="82"/>
      <c r="E82" s="240"/>
    </row>
    <row r="83" spans="1:5" ht="12.75">
      <c r="A83" s="280" t="s">
        <v>73</v>
      </c>
      <c r="B83" s="224" t="s">
        <v>176</v>
      </c>
      <c r="C83" s="90">
        <f aca="true" t="shared" si="4" ref="C83:D85">C84</f>
        <v>900000000</v>
      </c>
      <c r="D83" s="90">
        <f t="shared" si="4"/>
        <v>437063781.37</v>
      </c>
      <c r="E83" s="162">
        <f t="shared" si="1"/>
        <v>48.562642374444444</v>
      </c>
    </row>
    <row r="84" spans="1:5" ht="25.5">
      <c r="A84" s="272">
        <v>37</v>
      </c>
      <c r="B84" s="224" t="s">
        <v>128</v>
      </c>
      <c r="C84" s="90">
        <f t="shared" si="4"/>
        <v>900000000</v>
      </c>
      <c r="D84" s="90">
        <f t="shared" si="4"/>
        <v>437063781.37</v>
      </c>
      <c r="E84" s="162">
        <f t="shared" si="1"/>
        <v>48.562642374444444</v>
      </c>
    </row>
    <row r="85" spans="1:5" ht="12.75">
      <c r="A85" s="224">
        <v>371</v>
      </c>
      <c r="B85" s="224" t="s">
        <v>125</v>
      </c>
      <c r="C85" s="90">
        <f t="shared" si="4"/>
        <v>900000000</v>
      </c>
      <c r="D85" s="90">
        <f t="shared" si="4"/>
        <v>437063781.37</v>
      </c>
      <c r="E85" s="162">
        <f t="shared" si="1"/>
        <v>48.562642374444444</v>
      </c>
    </row>
    <row r="86" spans="1:5" ht="24" customHeight="1">
      <c r="A86" s="273" t="s">
        <v>126</v>
      </c>
      <c r="B86" s="225" t="s">
        <v>151</v>
      </c>
      <c r="C86" s="226">
        <v>900000000</v>
      </c>
      <c r="D86" s="82">
        <v>437063781.37</v>
      </c>
      <c r="E86" s="207">
        <f t="shared" si="1"/>
        <v>48.562642374444444</v>
      </c>
    </row>
    <row r="87" spans="1:5" ht="12.75">
      <c r="A87" s="283"/>
      <c r="B87" s="225"/>
      <c r="C87" s="82"/>
      <c r="D87" s="82"/>
      <c r="E87" s="240"/>
    </row>
    <row r="88" spans="1:5" ht="12.75">
      <c r="A88" s="280" t="s">
        <v>76</v>
      </c>
      <c r="B88" s="224" t="s">
        <v>131</v>
      </c>
      <c r="C88" s="90">
        <f aca="true" t="shared" si="5" ref="C88:D90">C89</f>
        <v>195000000</v>
      </c>
      <c r="D88" s="90">
        <f t="shared" si="5"/>
        <v>94381631.1</v>
      </c>
      <c r="E88" s="162">
        <f t="shared" si="1"/>
        <v>48.40083646153846</v>
      </c>
    </row>
    <row r="89" spans="1:5" ht="24" customHeight="1">
      <c r="A89" s="272">
        <v>37</v>
      </c>
      <c r="B89" s="224" t="s">
        <v>128</v>
      </c>
      <c r="C89" s="90">
        <f t="shared" si="5"/>
        <v>195000000</v>
      </c>
      <c r="D89" s="90">
        <f t="shared" si="5"/>
        <v>94381631.1</v>
      </c>
      <c r="E89" s="162">
        <f t="shared" si="1"/>
        <v>48.40083646153846</v>
      </c>
    </row>
    <row r="90" spans="1:5" ht="12.75">
      <c r="A90" s="224">
        <v>371</v>
      </c>
      <c r="B90" s="224" t="s">
        <v>125</v>
      </c>
      <c r="C90" s="90">
        <f t="shared" si="5"/>
        <v>195000000</v>
      </c>
      <c r="D90" s="90">
        <f t="shared" si="5"/>
        <v>94381631.1</v>
      </c>
      <c r="E90" s="162">
        <f t="shared" si="1"/>
        <v>48.40083646153846</v>
      </c>
    </row>
    <row r="91" spans="1:5" ht="24" customHeight="1">
      <c r="A91" s="282" t="s">
        <v>126</v>
      </c>
      <c r="B91" s="225" t="s">
        <v>151</v>
      </c>
      <c r="C91" s="226">
        <v>195000000</v>
      </c>
      <c r="D91" s="82">
        <v>94381631.1</v>
      </c>
      <c r="E91" s="207">
        <f t="shared" si="1"/>
        <v>48.40083646153846</v>
      </c>
    </row>
    <row r="92" spans="1:5" ht="12.75">
      <c r="A92" s="279"/>
      <c r="B92" s="236"/>
      <c r="C92" s="82"/>
      <c r="D92" s="82"/>
      <c r="E92" s="240"/>
    </row>
    <row r="93" spans="1:5" ht="12.75">
      <c r="A93" s="280" t="s">
        <v>77</v>
      </c>
      <c r="B93" s="224" t="s">
        <v>133</v>
      </c>
      <c r="C93" s="90">
        <f aca="true" t="shared" si="6" ref="C93:D95">C94</f>
        <v>87000000</v>
      </c>
      <c r="D93" s="90">
        <f t="shared" si="6"/>
        <v>20793793.32</v>
      </c>
      <c r="E93" s="162">
        <f t="shared" si="1"/>
        <v>23.900911862068966</v>
      </c>
    </row>
    <row r="94" spans="1:5" ht="24" customHeight="1">
      <c r="A94" s="272">
        <v>37</v>
      </c>
      <c r="B94" s="224" t="s">
        <v>128</v>
      </c>
      <c r="C94" s="90">
        <f t="shared" si="6"/>
        <v>87000000</v>
      </c>
      <c r="D94" s="90">
        <f t="shared" si="6"/>
        <v>20793793.32</v>
      </c>
      <c r="E94" s="162">
        <f t="shared" si="1"/>
        <v>23.900911862068966</v>
      </c>
    </row>
    <row r="95" spans="1:5" ht="12.75">
      <c r="A95" s="224">
        <v>371</v>
      </c>
      <c r="B95" s="224" t="s">
        <v>125</v>
      </c>
      <c r="C95" s="90">
        <f t="shared" si="6"/>
        <v>87000000</v>
      </c>
      <c r="D95" s="90">
        <f t="shared" si="6"/>
        <v>20793793.32</v>
      </c>
      <c r="E95" s="162">
        <f t="shared" si="1"/>
        <v>23.900911862068966</v>
      </c>
    </row>
    <row r="96" spans="1:5" ht="24" customHeight="1">
      <c r="A96" s="273" t="s">
        <v>126</v>
      </c>
      <c r="B96" s="225" t="s">
        <v>151</v>
      </c>
      <c r="C96" s="226">
        <v>87000000</v>
      </c>
      <c r="D96" s="82">
        <v>20793793.32</v>
      </c>
      <c r="E96" s="207">
        <f t="shared" si="1"/>
        <v>23.900911862068966</v>
      </c>
    </row>
    <row r="97" spans="1:5" ht="12.75">
      <c r="A97" s="279"/>
      <c r="B97" s="236"/>
      <c r="C97" s="82"/>
      <c r="D97" s="82"/>
      <c r="E97" s="240"/>
    </row>
    <row r="98" spans="1:5" ht="12.75">
      <c r="A98" s="280" t="s">
        <v>78</v>
      </c>
      <c r="B98" s="224" t="s">
        <v>134</v>
      </c>
      <c r="C98" s="90">
        <f aca="true" t="shared" si="7" ref="C98:D100">C99</f>
        <v>35000000</v>
      </c>
      <c r="D98" s="90">
        <f t="shared" si="7"/>
        <v>14114341.1</v>
      </c>
      <c r="E98" s="162">
        <f t="shared" si="1"/>
        <v>40.326688857142855</v>
      </c>
    </row>
    <row r="99" spans="1:5" ht="24" customHeight="1">
      <c r="A99" s="272">
        <v>37</v>
      </c>
      <c r="B99" s="224" t="s">
        <v>128</v>
      </c>
      <c r="C99" s="90">
        <f t="shared" si="7"/>
        <v>35000000</v>
      </c>
      <c r="D99" s="90">
        <f t="shared" si="7"/>
        <v>14114341.1</v>
      </c>
      <c r="E99" s="162">
        <f t="shared" si="1"/>
        <v>40.326688857142855</v>
      </c>
    </row>
    <row r="100" spans="1:5" ht="12.75">
      <c r="A100" s="224">
        <v>371</v>
      </c>
      <c r="B100" s="224" t="s">
        <v>125</v>
      </c>
      <c r="C100" s="90">
        <f t="shared" si="7"/>
        <v>35000000</v>
      </c>
      <c r="D100" s="90">
        <f t="shared" si="7"/>
        <v>14114341.1</v>
      </c>
      <c r="E100" s="162">
        <f t="shared" si="1"/>
        <v>40.326688857142855</v>
      </c>
    </row>
    <row r="101" spans="1:5" ht="24" customHeight="1">
      <c r="A101" s="283" t="s">
        <v>126</v>
      </c>
      <c r="B101" s="225" t="s">
        <v>151</v>
      </c>
      <c r="C101" s="226">
        <v>35000000</v>
      </c>
      <c r="D101" s="82">
        <v>14114341.1</v>
      </c>
      <c r="E101" s="207">
        <f t="shared" si="1"/>
        <v>40.326688857142855</v>
      </c>
    </row>
    <row r="102" spans="1:5" ht="12.75">
      <c r="A102" s="283"/>
      <c r="B102" s="225"/>
      <c r="C102" s="82"/>
      <c r="D102" s="82"/>
      <c r="E102" s="240"/>
    </row>
    <row r="103" spans="1:5" ht="12.75">
      <c r="A103" s="280" t="s">
        <v>79</v>
      </c>
      <c r="B103" s="243" t="s">
        <v>142</v>
      </c>
      <c r="C103" s="90">
        <f>C104</f>
        <v>105452000</v>
      </c>
      <c r="D103" s="90">
        <f>D104</f>
        <v>38284802.08</v>
      </c>
      <c r="E103" s="162">
        <f t="shared" si="1"/>
        <v>36.30543003451807</v>
      </c>
    </row>
    <row r="104" spans="1:5" ht="24" customHeight="1">
      <c r="A104" s="272">
        <v>37</v>
      </c>
      <c r="B104" s="224" t="s">
        <v>128</v>
      </c>
      <c r="C104" s="90">
        <f>C105</f>
        <v>105452000</v>
      </c>
      <c r="D104" s="90">
        <f>D105</f>
        <v>38284802.08</v>
      </c>
      <c r="E104" s="162">
        <f t="shared" si="1"/>
        <v>36.30543003451807</v>
      </c>
    </row>
    <row r="105" spans="1:5" ht="12.75">
      <c r="A105" s="224">
        <v>371</v>
      </c>
      <c r="B105" s="224" t="s">
        <v>125</v>
      </c>
      <c r="C105" s="90">
        <f>SUM(C106:C107)</f>
        <v>105452000</v>
      </c>
      <c r="D105" s="90">
        <f>SUM(D106:D107)</f>
        <v>38284802.08</v>
      </c>
      <c r="E105" s="162">
        <f t="shared" si="1"/>
        <v>36.30543003451807</v>
      </c>
    </row>
    <row r="106" spans="1:5" ht="24" customHeight="1">
      <c r="A106" s="273" t="s">
        <v>132</v>
      </c>
      <c r="B106" s="225" t="s">
        <v>150</v>
      </c>
      <c r="C106" s="226">
        <v>73816000</v>
      </c>
      <c r="D106" s="82">
        <f>4466903.4+1413079.38+24030.68+20309914.79</f>
        <v>26213928.25</v>
      </c>
      <c r="E106" s="207">
        <f t="shared" si="1"/>
        <v>35.51252878779668</v>
      </c>
    </row>
    <row r="107" spans="1:5" ht="12">
      <c r="A107" s="284">
        <v>3714</v>
      </c>
      <c r="B107" s="244" t="s">
        <v>149</v>
      </c>
      <c r="C107" s="228">
        <v>31636000</v>
      </c>
      <c r="D107" s="229">
        <v>12070873.83</v>
      </c>
      <c r="E107" s="230">
        <f t="shared" si="1"/>
        <v>38.15549952585662</v>
      </c>
    </row>
    <row r="108" spans="1:5" ht="12.75">
      <c r="A108" s="279"/>
      <c r="B108" s="231"/>
      <c r="C108" s="82"/>
      <c r="D108" s="82"/>
      <c r="E108" s="240"/>
    </row>
    <row r="109" spans="1:5" ht="36" customHeight="1">
      <c r="A109" s="271" t="s">
        <v>80</v>
      </c>
      <c r="B109" s="245" t="s">
        <v>178</v>
      </c>
      <c r="C109" s="90">
        <f>C110</f>
        <v>205000000</v>
      </c>
      <c r="D109" s="90">
        <f>D110</f>
        <v>72654062.72</v>
      </c>
      <c r="E109" s="162">
        <f t="shared" si="1"/>
        <v>35.44100620487805</v>
      </c>
    </row>
    <row r="110" spans="1:5" ht="24" customHeight="1">
      <c r="A110" s="272">
        <v>37</v>
      </c>
      <c r="B110" s="224" t="s">
        <v>128</v>
      </c>
      <c r="C110" s="90">
        <f>C111</f>
        <v>205000000</v>
      </c>
      <c r="D110" s="90">
        <f>D111</f>
        <v>72654062.72</v>
      </c>
      <c r="E110" s="162">
        <f t="shared" si="1"/>
        <v>35.44100620487805</v>
      </c>
    </row>
    <row r="111" spans="1:5" ht="12.75">
      <c r="A111" s="224">
        <v>371</v>
      </c>
      <c r="B111" s="224" t="s">
        <v>125</v>
      </c>
      <c r="C111" s="90">
        <f>SUM(C112)</f>
        <v>205000000</v>
      </c>
      <c r="D111" s="90">
        <f>SUM(D112)</f>
        <v>72654062.72</v>
      </c>
      <c r="E111" s="162">
        <f t="shared" si="1"/>
        <v>35.44100620487805</v>
      </c>
    </row>
    <row r="112" spans="1:5" ht="24" customHeight="1">
      <c r="A112" s="273" t="s">
        <v>126</v>
      </c>
      <c r="B112" s="225" t="s">
        <v>151</v>
      </c>
      <c r="C112" s="226">
        <v>205000000</v>
      </c>
      <c r="D112" s="82">
        <f>71519146.34+1134916.38</f>
        <v>72654062.72</v>
      </c>
      <c r="E112" s="207">
        <f t="shared" si="1"/>
        <v>35.44100620487805</v>
      </c>
    </row>
    <row r="113" spans="1:5" ht="12" customHeight="1">
      <c r="A113" s="279"/>
      <c r="B113" s="231"/>
      <c r="C113" s="82"/>
      <c r="D113" s="82"/>
      <c r="E113" s="240"/>
    </row>
    <row r="114" spans="1:5" ht="12.75">
      <c r="A114" s="280" t="s">
        <v>162</v>
      </c>
      <c r="B114" s="243" t="s">
        <v>143</v>
      </c>
      <c r="C114" s="90">
        <f>C115+C118</f>
        <v>15000000</v>
      </c>
      <c r="D114" s="90">
        <f>D115+D118</f>
        <v>9916121.51</v>
      </c>
      <c r="E114" s="162">
        <f t="shared" si="1"/>
        <v>66.10747673333334</v>
      </c>
    </row>
    <row r="115" spans="1:5" ht="12.75">
      <c r="A115" s="272">
        <v>38</v>
      </c>
      <c r="B115" s="224" t="s">
        <v>145</v>
      </c>
      <c r="C115" s="90">
        <f>C116</f>
        <v>14945000</v>
      </c>
      <c r="D115" s="90">
        <f>D116</f>
        <v>9916121.51</v>
      </c>
      <c r="E115" s="162">
        <f t="shared" si="1"/>
        <v>66.35076286383406</v>
      </c>
    </row>
    <row r="116" spans="1:5" ht="12.75">
      <c r="A116" s="224">
        <v>383</v>
      </c>
      <c r="B116" s="224" t="s">
        <v>145</v>
      </c>
      <c r="C116" s="90">
        <f>C117</f>
        <v>14945000</v>
      </c>
      <c r="D116" s="90">
        <f>D117</f>
        <v>9916121.51</v>
      </c>
      <c r="E116" s="162">
        <f t="shared" si="1"/>
        <v>66.35076286383406</v>
      </c>
    </row>
    <row r="117" spans="1:5" ht="12.75">
      <c r="A117" s="285">
        <v>3831</v>
      </c>
      <c r="B117" s="225" t="s">
        <v>144</v>
      </c>
      <c r="C117" s="226">
        <v>14945000</v>
      </c>
      <c r="D117" s="82">
        <v>9916121.51</v>
      </c>
      <c r="E117" s="207">
        <f t="shared" si="1"/>
        <v>66.35076286383406</v>
      </c>
    </row>
    <row r="118" spans="1:5" ht="12.75">
      <c r="A118" s="286">
        <v>32</v>
      </c>
      <c r="B118" s="233" t="s">
        <v>2</v>
      </c>
      <c r="C118" s="90">
        <f>SUM(C119)</f>
        <v>55000</v>
      </c>
      <c r="D118" s="90">
        <f>SUM(D119)</f>
        <v>0</v>
      </c>
      <c r="E118" s="162">
        <f t="shared" si="1"/>
        <v>0</v>
      </c>
    </row>
    <row r="119" spans="1:5" ht="12.75">
      <c r="A119" s="286">
        <v>329</v>
      </c>
      <c r="B119" s="239" t="s">
        <v>63</v>
      </c>
      <c r="C119" s="90">
        <f>SUM(C120)</f>
        <v>55000</v>
      </c>
      <c r="D119" s="90">
        <f>SUM(D120)</f>
        <v>0</v>
      </c>
      <c r="E119" s="162">
        <f t="shared" si="1"/>
        <v>0</v>
      </c>
    </row>
    <row r="120" spans="1:5" ht="12.75" hidden="1">
      <c r="A120" s="287">
        <v>3291</v>
      </c>
      <c r="B120" s="231" t="s">
        <v>83</v>
      </c>
      <c r="C120" s="226">
        <v>55000</v>
      </c>
      <c r="D120" s="82"/>
      <c r="E120" s="240">
        <f t="shared" si="1"/>
        <v>0</v>
      </c>
    </row>
    <row r="121" spans="1:5" ht="12" customHeight="1">
      <c r="A121" s="287"/>
      <c r="B121" s="231"/>
      <c r="C121" s="82"/>
      <c r="D121" s="82"/>
      <c r="E121" s="240"/>
    </row>
    <row r="122" spans="1:5" ht="12.75" customHeight="1">
      <c r="A122" s="246" t="s">
        <v>158</v>
      </c>
      <c r="B122" s="246" t="s">
        <v>67</v>
      </c>
      <c r="C122" s="90">
        <f>C123+C126+C136</f>
        <v>35411000</v>
      </c>
      <c r="D122" s="90">
        <f>D123+D126+D136</f>
        <v>2707188.4299999997</v>
      </c>
      <c r="E122" s="162">
        <f t="shared" si="1"/>
        <v>7.645049363192228</v>
      </c>
    </row>
    <row r="123" spans="1:5" ht="12.75" hidden="1">
      <c r="A123" s="280">
        <v>41</v>
      </c>
      <c r="B123" s="233" t="s">
        <v>89</v>
      </c>
      <c r="C123" s="90">
        <f>C124</f>
        <v>0</v>
      </c>
      <c r="D123" s="90">
        <f>D124</f>
        <v>0</v>
      </c>
      <c r="E123" s="162" t="e">
        <f t="shared" si="1"/>
        <v>#DIV/0!</v>
      </c>
    </row>
    <row r="124" spans="1:5" ht="12.75" customHeight="1" hidden="1">
      <c r="A124" s="280">
        <v>412</v>
      </c>
      <c r="B124" s="233" t="s">
        <v>120</v>
      </c>
      <c r="C124" s="90">
        <f>C125</f>
        <v>0</v>
      </c>
      <c r="D124" s="90">
        <f>D125</f>
        <v>0</v>
      </c>
      <c r="E124" s="162" t="e">
        <f t="shared" si="1"/>
        <v>#DIV/0!</v>
      </c>
    </row>
    <row r="125" spans="1:5" ht="12.75" customHeight="1" hidden="1">
      <c r="A125" s="276">
        <v>4123</v>
      </c>
      <c r="B125" s="231" t="s">
        <v>121</v>
      </c>
      <c r="C125" s="82">
        <v>0</v>
      </c>
      <c r="D125" s="82">
        <v>0</v>
      </c>
      <c r="E125" s="240" t="e">
        <f t="shared" si="1"/>
        <v>#DIV/0!</v>
      </c>
    </row>
    <row r="126" spans="1:5" ht="12.75" customHeight="1">
      <c r="A126" s="280">
        <v>42</v>
      </c>
      <c r="B126" s="233" t="s">
        <v>15</v>
      </c>
      <c r="C126" s="90">
        <f>C127+C129+C134</f>
        <v>26437000</v>
      </c>
      <c r="D126" s="90">
        <f>D127+D129+D134</f>
        <v>2522156.94</v>
      </c>
      <c r="E126" s="162">
        <f t="shared" si="1"/>
        <v>9.540253962249876</v>
      </c>
    </row>
    <row r="127" spans="1:5" ht="12.75" customHeight="1">
      <c r="A127" s="280">
        <v>421</v>
      </c>
      <c r="B127" s="233" t="s">
        <v>16</v>
      </c>
      <c r="C127" s="90">
        <f>C128</f>
        <v>1000000</v>
      </c>
      <c r="D127" s="90">
        <f>D128</f>
        <v>0</v>
      </c>
      <c r="E127" s="162">
        <f t="shared" si="1"/>
        <v>0</v>
      </c>
    </row>
    <row r="128" spans="1:5" ht="12.75" customHeight="1" hidden="1">
      <c r="A128" s="276">
        <v>4212</v>
      </c>
      <c r="B128" s="231" t="s">
        <v>122</v>
      </c>
      <c r="C128" s="226">
        <v>1000000</v>
      </c>
      <c r="D128" s="82">
        <v>0</v>
      </c>
      <c r="E128" s="240">
        <f t="shared" si="1"/>
        <v>0</v>
      </c>
    </row>
    <row r="129" spans="1:5" ht="12.75" customHeight="1">
      <c r="A129" s="280">
        <v>422</v>
      </c>
      <c r="B129" s="233" t="s">
        <v>23</v>
      </c>
      <c r="C129" s="90">
        <f>SUM(C130:C133)</f>
        <v>16737000</v>
      </c>
      <c r="D129" s="90">
        <f>SUM(D130:D133)</f>
        <v>916724.95</v>
      </c>
      <c r="E129" s="162">
        <f t="shared" si="1"/>
        <v>5.4772357650713985</v>
      </c>
    </row>
    <row r="130" spans="1:5" ht="12.75" customHeight="1">
      <c r="A130" s="288" t="s">
        <v>19</v>
      </c>
      <c r="B130" s="247" t="s">
        <v>20</v>
      </c>
      <c r="C130" s="226">
        <v>15737000</v>
      </c>
      <c r="D130" s="82">
        <v>837908.37</v>
      </c>
      <c r="E130" s="207">
        <f t="shared" si="1"/>
        <v>5.324447925271652</v>
      </c>
    </row>
    <row r="131" spans="1:5" ht="12.75" customHeight="1">
      <c r="A131" s="279" t="s">
        <v>21</v>
      </c>
      <c r="B131" s="236" t="s">
        <v>22</v>
      </c>
      <c r="C131" s="226">
        <v>400000</v>
      </c>
      <c r="D131" s="82">
        <v>30274.57</v>
      </c>
      <c r="E131" s="207">
        <f t="shared" si="1"/>
        <v>7.5686425</v>
      </c>
    </row>
    <row r="132" spans="1:5" ht="12.75" customHeight="1">
      <c r="A132" s="279">
        <v>4223</v>
      </c>
      <c r="B132" s="231" t="s">
        <v>123</v>
      </c>
      <c r="C132" s="226">
        <v>500000</v>
      </c>
      <c r="D132" s="82">
        <v>28093.01</v>
      </c>
      <c r="E132" s="207">
        <f t="shared" si="1"/>
        <v>5.618601999999999</v>
      </c>
    </row>
    <row r="133" spans="1:5" ht="12.75" customHeight="1">
      <c r="A133" s="279" t="s">
        <v>24</v>
      </c>
      <c r="B133" s="236" t="s">
        <v>1</v>
      </c>
      <c r="C133" s="226">
        <v>100000</v>
      </c>
      <c r="D133" s="82">
        <v>20449</v>
      </c>
      <c r="E133" s="207">
        <f t="shared" si="1"/>
        <v>20.449</v>
      </c>
    </row>
    <row r="134" spans="1:5" ht="12.75" customHeight="1">
      <c r="A134" s="280">
        <v>426</v>
      </c>
      <c r="B134" s="233" t="s">
        <v>85</v>
      </c>
      <c r="C134" s="90">
        <f>C135</f>
        <v>8700000</v>
      </c>
      <c r="D134" s="90">
        <f>D135</f>
        <v>1605431.99</v>
      </c>
      <c r="E134" s="162">
        <f t="shared" si="1"/>
        <v>18.45324126436782</v>
      </c>
    </row>
    <row r="135" spans="1:5" ht="12.75" customHeight="1">
      <c r="A135" s="279">
        <v>4262</v>
      </c>
      <c r="B135" s="238" t="s">
        <v>124</v>
      </c>
      <c r="C135" s="226">
        <v>8700000</v>
      </c>
      <c r="D135" s="82">
        <v>1605431.99</v>
      </c>
      <c r="E135" s="207">
        <f t="shared" si="1"/>
        <v>18.45324126436782</v>
      </c>
    </row>
    <row r="136" spans="1:5" ht="12.75" customHeight="1">
      <c r="A136" s="280">
        <v>45</v>
      </c>
      <c r="B136" s="248" t="s">
        <v>25</v>
      </c>
      <c r="C136" s="90">
        <f>C137</f>
        <v>8974000</v>
      </c>
      <c r="D136" s="90">
        <f>D137</f>
        <v>185031.49</v>
      </c>
      <c r="E136" s="162">
        <f aca="true" t="shared" si="8" ref="E136:E199">D136/C136*100</f>
        <v>2.061861934477379</v>
      </c>
    </row>
    <row r="137" spans="1:5" ht="12.75" customHeight="1">
      <c r="A137" s="289">
        <v>451</v>
      </c>
      <c r="B137" s="248" t="s">
        <v>0</v>
      </c>
      <c r="C137" s="90">
        <f>C138</f>
        <v>8974000</v>
      </c>
      <c r="D137" s="90">
        <f>D138</f>
        <v>185031.49</v>
      </c>
      <c r="E137" s="162">
        <f t="shared" si="8"/>
        <v>2.061861934477379</v>
      </c>
    </row>
    <row r="138" spans="1:5" ht="12.75" customHeight="1">
      <c r="A138" s="279">
        <v>4511</v>
      </c>
      <c r="B138" s="238" t="s">
        <v>0</v>
      </c>
      <c r="C138" s="226">
        <v>8974000</v>
      </c>
      <c r="D138" s="82">
        <v>185031.49</v>
      </c>
      <c r="E138" s="207">
        <f t="shared" si="8"/>
        <v>2.061861934477379</v>
      </c>
    </row>
    <row r="139" spans="1:5" ht="12.75" customHeight="1">
      <c r="A139" s="279"/>
      <c r="B139" s="236"/>
      <c r="C139" s="82"/>
      <c r="D139" s="82"/>
      <c r="E139" s="240"/>
    </row>
    <row r="140" spans="1:5" ht="12.75" customHeight="1">
      <c r="A140" s="239">
        <v>101</v>
      </c>
      <c r="B140" s="249" t="s">
        <v>165</v>
      </c>
      <c r="C140" s="250">
        <f>C142+C148+C191</f>
        <v>1382495000</v>
      </c>
      <c r="D140" s="250">
        <f>D142+D148+D191</f>
        <v>500897424.08</v>
      </c>
      <c r="E140" s="251">
        <f t="shared" si="8"/>
        <v>36.23140945030542</v>
      </c>
    </row>
    <row r="141" spans="1:5" ht="12" customHeight="1">
      <c r="A141" s="239"/>
      <c r="B141" s="249"/>
      <c r="C141" s="250"/>
      <c r="D141" s="250"/>
      <c r="E141" s="251"/>
    </row>
    <row r="142" spans="1:5" ht="24" customHeight="1">
      <c r="A142" s="271" t="s">
        <v>163</v>
      </c>
      <c r="B142" s="252" t="s">
        <v>167</v>
      </c>
      <c r="C142" s="90">
        <f>C143</f>
        <v>1322178000</v>
      </c>
      <c r="D142" s="90">
        <f>D143</f>
        <v>474395819.15</v>
      </c>
      <c r="E142" s="162">
        <f t="shared" si="8"/>
        <v>35.8798754139004</v>
      </c>
    </row>
    <row r="143" spans="1:5" ht="12.75" customHeight="1">
      <c r="A143" s="272">
        <v>37</v>
      </c>
      <c r="B143" s="224" t="s">
        <v>128</v>
      </c>
      <c r="C143" s="90">
        <f>C144</f>
        <v>1322178000</v>
      </c>
      <c r="D143" s="90">
        <f>D144</f>
        <v>474395819.15</v>
      </c>
      <c r="E143" s="162">
        <f t="shared" si="8"/>
        <v>35.8798754139004</v>
      </c>
    </row>
    <row r="144" spans="1:5" ht="12.75" customHeight="1">
      <c r="A144" s="224">
        <v>371</v>
      </c>
      <c r="B144" s="224" t="s">
        <v>125</v>
      </c>
      <c r="C144" s="90">
        <f>SUM(C145:C146)</f>
        <v>1322178000</v>
      </c>
      <c r="D144" s="90">
        <f>SUM(D145:D146)</f>
        <v>474395819.15</v>
      </c>
      <c r="E144" s="162">
        <f t="shared" si="8"/>
        <v>35.8798754139004</v>
      </c>
    </row>
    <row r="145" spans="1:5" ht="12.75" customHeight="1">
      <c r="A145" s="283" t="s">
        <v>132</v>
      </c>
      <c r="B145" s="225" t="s">
        <v>150</v>
      </c>
      <c r="C145" s="226">
        <v>264436000</v>
      </c>
      <c r="D145" s="82">
        <f>73240869.24+17057808.23</f>
        <v>90298677.47</v>
      </c>
      <c r="E145" s="207">
        <f t="shared" si="8"/>
        <v>34.147649136274936</v>
      </c>
    </row>
    <row r="146" spans="1:5" ht="12.75" customHeight="1">
      <c r="A146" s="283" t="s">
        <v>173</v>
      </c>
      <c r="B146" s="244" t="s">
        <v>149</v>
      </c>
      <c r="C146" s="226">
        <v>1057742000</v>
      </c>
      <c r="D146" s="82">
        <v>384097141.68</v>
      </c>
      <c r="E146" s="207">
        <f t="shared" si="8"/>
        <v>36.312932802138896</v>
      </c>
    </row>
    <row r="147" spans="1:5" ht="12.75" customHeight="1">
      <c r="A147" s="279"/>
      <c r="B147" s="236"/>
      <c r="C147" s="82"/>
      <c r="D147" s="82"/>
      <c r="E147" s="240"/>
    </row>
    <row r="148" spans="1:5" ht="24" customHeight="1">
      <c r="A148" s="271" t="s">
        <v>91</v>
      </c>
      <c r="B148" s="252" t="s">
        <v>166</v>
      </c>
      <c r="C148" s="90">
        <f>C149+C159+C185</f>
        <v>57517000</v>
      </c>
      <c r="D148" s="90">
        <f>D149+D159+D185</f>
        <v>26431588.05</v>
      </c>
      <c r="E148" s="162">
        <f t="shared" si="8"/>
        <v>45.95439270128831</v>
      </c>
    </row>
    <row r="149" spans="1:5" ht="12.75" customHeight="1">
      <c r="A149" s="275">
        <v>31</v>
      </c>
      <c r="B149" s="184" t="s">
        <v>47</v>
      </c>
      <c r="C149" s="90">
        <f>C150+C154+C156</f>
        <v>25562000</v>
      </c>
      <c r="D149" s="90">
        <f>D150+D154+D156</f>
        <v>12682409.629999999</v>
      </c>
      <c r="E149" s="162">
        <f t="shared" si="8"/>
        <v>49.614308856896955</v>
      </c>
    </row>
    <row r="150" spans="1:5" ht="12.75" customHeight="1">
      <c r="A150" s="275">
        <v>311</v>
      </c>
      <c r="B150" s="184" t="s">
        <v>94</v>
      </c>
      <c r="C150" s="90">
        <f>SUM(C151:C153)</f>
        <v>19765000</v>
      </c>
      <c r="D150" s="90">
        <f>SUM(D151:D153)</f>
        <v>9882498</v>
      </c>
      <c r="E150" s="162">
        <f t="shared" si="8"/>
        <v>49.999989881102955</v>
      </c>
    </row>
    <row r="151" spans="1:5" ht="12.75" customHeight="1">
      <c r="A151" s="276">
        <v>3111</v>
      </c>
      <c r="B151" s="231" t="s">
        <v>49</v>
      </c>
      <c r="C151" s="253">
        <v>17800000</v>
      </c>
      <c r="D151" s="254">
        <v>9882498</v>
      </c>
      <c r="E151" s="255">
        <f t="shared" si="8"/>
        <v>55.51965168539326</v>
      </c>
    </row>
    <row r="152" spans="1:5" ht="12.75" customHeight="1" hidden="1">
      <c r="A152" s="276">
        <v>3113</v>
      </c>
      <c r="B152" s="231" t="s">
        <v>90</v>
      </c>
      <c r="C152" s="253">
        <v>1015000</v>
      </c>
      <c r="D152" s="254">
        <v>0</v>
      </c>
      <c r="E152" s="255">
        <f t="shared" si="8"/>
        <v>0</v>
      </c>
    </row>
    <row r="153" spans="1:5" ht="12.75" customHeight="1" hidden="1">
      <c r="A153" s="276">
        <v>3114</v>
      </c>
      <c r="B153" s="231" t="s">
        <v>135</v>
      </c>
      <c r="C153" s="256">
        <v>950000</v>
      </c>
      <c r="D153" s="27">
        <v>0</v>
      </c>
      <c r="E153" s="257">
        <f t="shared" si="8"/>
        <v>0</v>
      </c>
    </row>
    <row r="154" spans="1:5" ht="12.75" customHeight="1">
      <c r="A154" s="275">
        <v>312</v>
      </c>
      <c r="B154" s="184" t="s">
        <v>51</v>
      </c>
      <c r="C154" s="258">
        <f>C155</f>
        <v>550000</v>
      </c>
      <c r="D154" s="90">
        <f>D155</f>
        <v>174048.36</v>
      </c>
      <c r="E154" s="259">
        <f t="shared" si="8"/>
        <v>31.64515636363636</v>
      </c>
    </row>
    <row r="155" spans="1:5" ht="12.75" customHeight="1">
      <c r="A155" s="277">
        <v>3121</v>
      </c>
      <c r="B155" s="232" t="s">
        <v>51</v>
      </c>
      <c r="C155" s="253">
        <v>550000</v>
      </c>
      <c r="D155" s="254">
        <v>174048.36</v>
      </c>
      <c r="E155" s="255">
        <f t="shared" si="8"/>
        <v>31.64515636363636</v>
      </c>
    </row>
    <row r="156" spans="1:5" ht="12.75" customHeight="1">
      <c r="A156" s="275">
        <v>313</v>
      </c>
      <c r="B156" s="184" t="s">
        <v>52</v>
      </c>
      <c r="C156" s="90">
        <f>C157+C158</f>
        <v>5247000</v>
      </c>
      <c r="D156" s="90">
        <f>D157+D158</f>
        <v>2625863.27</v>
      </c>
      <c r="E156" s="162">
        <f t="shared" si="8"/>
        <v>50.04504040404041</v>
      </c>
    </row>
    <row r="157" spans="1:5" ht="12.75" customHeight="1">
      <c r="A157" s="277">
        <v>3132</v>
      </c>
      <c r="B157" s="232" t="s">
        <v>92</v>
      </c>
      <c r="C157" s="253">
        <v>4860000</v>
      </c>
      <c r="D157" s="254">
        <v>2398529.7</v>
      </c>
      <c r="E157" s="255">
        <f t="shared" si="8"/>
        <v>49.35246296296297</v>
      </c>
    </row>
    <row r="158" spans="1:5" ht="12.75" customHeight="1">
      <c r="A158" s="277">
        <v>3133</v>
      </c>
      <c r="B158" s="232" t="s">
        <v>93</v>
      </c>
      <c r="C158" s="253">
        <v>387000</v>
      </c>
      <c r="D158" s="254">
        <v>227333.57</v>
      </c>
      <c r="E158" s="255">
        <f t="shared" si="8"/>
        <v>58.74252454780362</v>
      </c>
    </row>
    <row r="159" spans="1:5" ht="12.75" customHeight="1">
      <c r="A159" s="275">
        <v>32</v>
      </c>
      <c r="B159" s="233" t="s">
        <v>2</v>
      </c>
      <c r="C159" s="90">
        <f>C160+C165+C170+C179+C181</f>
        <v>30380000</v>
      </c>
      <c r="D159" s="90">
        <f>D160+D165+D170+D179+D181</f>
        <v>9993669.190000001</v>
      </c>
      <c r="E159" s="162">
        <f t="shared" si="8"/>
        <v>32.89555362080316</v>
      </c>
    </row>
    <row r="160" spans="1:5" ht="12.75" customHeight="1">
      <c r="A160" s="275">
        <v>321</v>
      </c>
      <c r="B160" s="184" t="s">
        <v>6</v>
      </c>
      <c r="C160" s="90">
        <f>SUM(C161:C164)</f>
        <v>1520000</v>
      </c>
      <c r="D160" s="90">
        <f>SUM(D161:D164)</f>
        <v>306618.71</v>
      </c>
      <c r="E160" s="162">
        <f t="shared" si="8"/>
        <v>20.17228355263158</v>
      </c>
    </row>
    <row r="161" spans="1:5" ht="12.75" customHeight="1">
      <c r="A161" s="277">
        <v>3211</v>
      </c>
      <c r="B161" s="234" t="s">
        <v>53</v>
      </c>
      <c r="C161" s="256">
        <v>100000</v>
      </c>
      <c r="D161" s="27">
        <v>25673.65</v>
      </c>
      <c r="E161" s="257">
        <f t="shared" si="8"/>
        <v>25.673650000000002</v>
      </c>
    </row>
    <row r="162" spans="1:5" ht="12.75" customHeight="1">
      <c r="A162" s="277">
        <v>3212</v>
      </c>
      <c r="B162" s="234" t="s">
        <v>54</v>
      </c>
      <c r="C162" s="256">
        <v>650000</v>
      </c>
      <c r="D162" s="27">
        <v>257434.14</v>
      </c>
      <c r="E162" s="257">
        <f t="shared" si="8"/>
        <v>39.60525230769231</v>
      </c>
    </row>
    <row r="163" spans="1:5" ht="12.75" customHeight="1">
      <c r="A163" s="277">
        <v>3213</v>
      </c>
      <c r="B163" s="234" t="s">
        <v>5</v>
      </c>
      <c r="C163" s="256">
        <v>750000</v>
      </c>
      <c r="D163" s="27">
        <v>20168.99</v>
      </c>
      <c r="E163" s="257">
        <f t="shared" si="8"/>
        <v>2.689198666666667</v>
      </c>
    </row>
    <row r="164" spans="1:5" ht="12.75" customHeight="1">
      <c r="A164" s="277">
        <v>3214</v>
      </c>
      <c r="B164" s="234" t="s">
        <v>169</v>
      </c>
      <c r="C164" s="256">
        <v>20000</v>
      </c>
      <c r="D164" s="27">
        <v>3341.93</v>
      </c>
      <c r="E164" s="257">
        <f t="shared" si="8"/>
        <v>16.709649999999996</v>
      </c>
    </row>
    <row r="165" spans="1:5" ht="12.75">
      <c r="A165" s="275">
        <v>322</v>
      </c>
      <c r="B165" s="184" t="s">
        <v>55</v>
      </c>
      <c r="C165" s="90">
        <f>SUM(C166:C169)</f>
        <v>1575000</v>
      </c>
      <c r="D165" s="90">
        <f>SUM(D166:D169)</f>
        <v>472876.86</v>
      </c>
      <c r="E165" s="162">
        <f t="shared" si="8"/>
        <v>30.02392761904762</v>
      </c>
    </row>
    <row r="166" spans="1:5" ht="12.75">
      <c r="A166" s="279">
        <v>3221</v>
      </c>
      <c r="B166" s="231" t="s">
        <v>56</v>
      </c>
      <c r="C166" s="256">
        <v>1500000</v>
      </c>
      <c r="D166" s="27">
        <v>451809.24</v>
      </c>
      <c r="E166" s="257">
        <f t="shared" si="8"/>
        <v>30.120616</v>
      </c>
    </row>
    <row r="167" spans="1:5" ht="12.75">
      <c r="A167" s="279">
        <v>3223</v>
      </c>
      <c r="B167" s="231" t="s">
        <v>57</v>
      </c>
      <c r="C167" s="256">
        <v>50000</v>
      </c>
      <c r="D167" s="27">
        <v>15030.46</v>
      </c>
      <c r="E167" s="257">
        <f t="shared" si="8"/>
        <v>30.060919999999996</v>
      </c>
    </row>
    <row r="168" spans="1:5" ht="12.75" hidden="1">
      <c r="A168" s="279">
        <v>3224</v>
      </c>
      <c r="B168" s="236" t="s">
        <v>7</v>
      </c>
      <c r="C168" s="256">
        <v>10000</v>
      </c>
      <c r="D168" s="27">
        <v>0</v>
      </c>
      <c r="E168" s="257">
        <f t="shared" si="8"/>
        <v>0</v>
      </c>
    </row>
    <row r="169" spans="1:5" ht="12.75" customHeight="1">
      <c r="A169" s="279" t="s">
        <v>8</v>
      </c>
      <c r="B169" s="236" t="s">
        <v>9</v>
      </c>
      <c r="C169" s="256">
        <v>15000</v>
      </c>
      <c r="D169" s="27">
        <v>6037.16</v>
      </c>
      <c r="E169" s="257">
        <f t="shared" si="8"/>
        <v>40.24773333333333</v>
      </c>
    </row>
    <row r="170" spans="1:5" ht="12.75" customHeight="1">
      <c r="A170" s="275">
        <v>323</v>
      </c>
      <c r="B170" s="184" t="s">
        <v>10</v>
      </c>
      <c r="C170" s="90">
        <f>SUM(C171:C178)</f>
        <v>20180000</v>
      </c>
      <c r="D170" s="90">
        <f>SUM(D171:D178)</f>
        <v>7039905.04</v>
      </c>
      <c r="E170" s="162">
        <f t="shared" si="8"/>
        <v>34.88555520317146</v>
      </c>
    </row>
    <row r="171" spans="1:5" ht="12.75" customHeight="1">
      <c r="A171" s="276">
        <v>3231</v>
      </c>
      <c r="B171" s="237" t="s">
        <v>58</v>
      </c>
      <c r="C171" s="260">
        <v>12500000</v>
      </c>
      <c r="D171" s="261">
        <v>5350453.02</v>
      </c>
      <c r="E171" s="262">
        <f t="shared" si="8"/>
        <v>42.80362416</v>
      </c>
    </row>
    <row r="172" spans="1:5" ht="12.75" customHeight="1">
      <c r="A172" s="276">
        <v>3232</v>
      </c>
      <c r="B172" s="236" t="s">
        <v>11</v>
      </c>
      <c r="C172" s="256">
        <v>100000</v>
      </c>
      <c r="D172" s="27">
        <v>6889.01</v>
      </c>
      <c r="E172" s="257">
        <f t="shared" si="8"/>
        <v>6.88901</v>
      </c>
    </row>
    <row r="173" spans="1:5" ht="12.75">
      <c r="A173" s="276">
        <v>3233</v>
      </c>
      <c r="B173" s="238" t="s">
        <v>59</v>
      </c>
      <c r="C173" s="256">
        <v>5000000</v>
      </c>
      <c r="D173" s="27">
        <v>1299113.16</v>
      </c>
      <c r="E173" s="257">
        <f t="shared" si="8"/>
        <v>25.9822632</v>
      </c>
    </row>
    <row r="174" spans="1:5" ht="12.75">
      <c r="A174" s="276">
        <v>3234</v>
      </c>
      <c r="B174" s="238" t="s">
        <v>60</v>
      </c>
      <c r="C174" s="256">
        <v>20000</v>
      </c>
      <c r="D174" s="27">
        <v>8033.54</v>
      </c>
      <c r="E174" s="257">
        <f t="shared" si="8"/>
        <v>40.1677</v>
      </c>
    </row>
    <row r="175" spans="1:5" ht="12.75">
      <c r="A175" s="276">
        <v>3235</v>
      </c>
      <c r="B175" s="238" t="s">
        <v>61</v>
      </c>
      <c r="C175" s="256">
        <v>300000</v>
      </c>
      <c r="D175" s="27">
        <v>144056.53</v>
      </c>
      <c r="E175" s="257">
        <f t="shared" si="8"/>
        <v>48.018843333333336</v>
      </c>
    </row>
    <row r="176" spans="1:5" ht="12.75">
      <c r="A176" s="276">
        <v>3237</v>
      </c>
      <c r="B176" s="238" t="s">
        <v>12</v>
      </c>
      <c r="C176" s="256">
        <v>1000000</v>
      </c>
      <c r="D176" s="27">
        <v>140616.03</v>
      </c>
      <c r="E176" s="257">
        <f t="shared" si="8"/>
        <v>14.061603</v>
      </c>
    </row>
    <row r="177" spans="1:5" ht="12.75">
      <c r="A177" s="276">
        <v>3238</v>
      </c>
      <c r="B177" s="238" t="s">
        <v>117</v>
      </c>
      <c r="C177" s="256">
        <v>760000</v>
      </c>
      <c r="D177" s="27">
        <v>0</v>
      </c>
      <c r="E177" s="257">
        <f t="shared" si="8"/>
        <v>0</v>
      </c>
    </row>
    <row r="178" spans="1:5" ht="12.75">
      <c r="A178" s="276">
        <v>3239</v>
      </c>
      <c r="B178" s="236" t="s">
        <v>62</v>
      </c>
      <c r="C178" s="260">
        <v>500000</v>
      </c>
      <c r="D178" s="261">
        <v>90743.75</v>
      </c>
      <c r="E178" s="262">
        <f t="shared" si="8"/>
        <v>18.14875</v>
      </c>
    </row>
    <row r="179" spans="1:5" ht="12.75">
      <c r="A179" s="280">
        <v>324</v>
      </c>
      <c r="B179" s="239" t="s">
        <v>140</v>
      </c>
      <c r="C179" s="263">
        <f>SUM(C180)</f>
        <v>25000</v>
      </c>
      <c r="D179" s="263">
        <f>SUM(D180)</f>
        <v>0</v>
      </c>
      <c r="E179" s="264">
        <f t="shared" si="8"/>
        <v>0</v>
      </c>
    </row>
    <row r="180" spans="1:5" ht="12.75" hidden="1">
      <c r="A180" s="276">
        <v>3241</v>
      </c>
      <c r="B180" s="236" t="s">
        <v>140</v>
      </c>
      <c r="C180" s="260">
        <v>25000</v>
      </c>
      <c r="D180" s="261">
        <v>0</v>
      </c>
      <c r="E180" s="265">
        <f t="shared" si="8"/>
        <v>0</v>
      </c>
    </row>
    <row r="181" spans="1:5" ht="12.75">
      <c r="A181" s="280">
        <v>329</v>
      </c>
      <c r="B181" s="239" t="s">
        <v>63</v>
      </c>
      <c r="C181" s="90">
        <f>SUM(C182:C184)</f>
        <v>7080000</v>
      </c>
      <c r="D181" s="90">
        <f>SUM(D182:D184)</f>
        <v>2174268.58</v>
      </c>
      <c r="E181" s="162">
        <f t="shared" si="8"/>
        <v>30.7100081920904</v>
      </c>
    </row>
    <row r="182" spans="1:5" ht="12.75" hidden="1">
      <c r="A182" s="276">
        <v>3292</v>
      </c>
      <c r="B182" s="236" t="s">
        <v>170</v>
      </c>
      <c r="C182" s="226">
        <v>30000</v>
      </c>
      <c r="D182" s="82">
        <v>0</v>
      </c>
      <c r="E182" s="207">
        <f t="shared" si="8"/>
        <v>0</v>
      </c>
    </row>
    <row r="183" spans="1:5" ht="12.75">
      <c r="A183" s="276">
        <v>3293</v>
      </c>
      <c r="B183" s="236" t="s">
        <v>65</v>
      </c>
      <c r="C183" s="260">
        <v>50000</v>
      </c>
      <c r="D183" s="261">
        <v>7101.5</v>
      </c>
      <c r="E183" s="262">
        <f t="shared" si="8"/>
        <v>14.203</v>
      </c>
    </row>
    <row r="184" spans="1:5" ht="12.75">
      <c r="A184" s="276">
        <v>3295</v>
      </c>
      <c r="B184" s="236" t="s">
        <v>141</v>
      </c>
      <c r="C184" s="260">
        <v>7000000</v>
      </c>
      <c r="D184" s="261">
        <v>2167167.08</v>
      </c>
      <c r="E184" s="262">
        <f t="shared" si="8"/>
        <v>30.959529714285715</v>
      </c>
    </row>
    <row r="185" spans="1:5" ht="12.75" customHeight="1">
      <c r="A185" s="275">
        <v>34</v>
      </c>
      <c r="B185" s="184" t="s">
        <v>88</v>
      </c>
      <c r="C185" s="90">
        <f>C186</f>
        <v>1575000</v>
      </c>
      <c r="D185" s="90">
        <f>D186</f>
        <v>3755509.23</v>
      </c>
      <c r="E185" s="162">
        <f t="shared" si="8"/>
        <v>238.44503047619048</v>
      </c>
    </row>
    <row r="186" spans="1:5" ht="12.75" customHeight="1">
      <c r="A186" s="275">
        <v>343</v>
      </c>
      <c r="B186" s="184" t="s">
        <v>69</v>
      </c>
      <c r="C186" s="90">
        <f>SUM(C187:C189)</f>
        <v>1575000</v>
      </c>
      <c r="D186" s="90">
        <f>SUM(D187:D189)</f>
        <v>3755509.23</v>
      </c>
      <c r="E186" s="162">
        <f t="shared" si="8"/>
        <v>238.44503047619048</v>
      </c>
    </row>
    <row r="187" spans="1:5" ht="12.75" customHeight="1">
      <c r="A187" s="270">
        <v>3431</v>
      </c>
      <c r="B187" s="241" t="s">
        <v>70</v>
      </c>
      <c r="C187" s="226">
        <v>1500000</v>
      </c>
      <c r="D187" s="82">
        <v>3755037.16</v>
      </c>
      <c r="E187" s="207">
        <f t="shared" si="8"/>
        <v>250.33581066666665</v>
      </c>
    </row>
    <row r="188" spans="1:5" ht="12.75" customHeight="1">
      <c r="A188" s="270">
        <v>3433</v>
      </c>
      <c r="B188" s="241" t="s">
        <v>71</v>
      </c>
      <c r="C188" s="226">
        <v>25000</v>
      </c>
      <c r="D188" s="82">
        <v>472.07</v>
      </c>
      <c r="E188" s="207">
        <f t="shared" si="8"/>
        <v>1.8882799999999997</v>
      </c>
    </row>
    <row r="189" spans="1:5" ht="12.75" customHeight="1" hidden="1">
      <c r="A189" s="270">
        <v>3434</v>
      </c>
      <c r="B189" s="241" t="s">
        <v>119</v>
      </c>
      <c r="C189" s="253">
        <v>50000</v>
      </c>
      <c r="D189" s="254">
        <v>0</v>
      </c>
      <c r="E189" s="255">
        <f t="shared" si="8"/>
        <v>0</v>
      </c>
    </row>
    <row r="190" spans="1:5" ht="12.75">
      <c r="A190" s="279"/>
      <c r="B190" s="236"/>
      <c r="C190" s="82"/>
      <c r="D190" s="82"/>
      <c r="E190" s="240"/>
    </row>
    <row r="191" spans="1:5" ht="24" customHeight="1">
      <c r="A191" s="271" t="s">
        <v>72</v>
      </c>
      <c r="B191" s="252" t="s">
        <v>168</v>
      </c>
      <c r="C191" s="90">
        <f>C192</f>
        <v>2800000</v>
      </c>
      <c r="D191" s="90">
        <f>D192</f>
        <v>70016.88</v>
      </c>
      <c r="E191" s="162">
        <f t="shared" si="8"/>
        <v>2.5006028571428573</v>
      </c>
    </row>
    <row r="192" spans="1:5" ht="12.75">
      <c r="A192" s="272">
        <v>42</v>
      </c>
      <c r="B192" s="233" t="s">
        <v>15</v>
      </c>
      <c r="C192" s="90">
        <f>SUM(C193+C198)</f>
        <v>2800000</v>
      </c>
      <c r="D192" s="90">
        <f>SUM(D193+D198)</f>
        <v>70016.88</v>
      </c>
      <c r="E192" s="162">
        <f t="shared" si="8"/>
        <v>2.5006028571428573</v>
      </c>
    </row>
    <row r="193" spans="1:5" ht="12.75">
      <c r="A193" s="224">
        <v>422</v>
      </c>
      <c r="B193" s="243" t="s">
        <v>23</v>
      </c>
      <c r="C193" s="90">
        <f>SUM(C194:C197)</f>
        <v>2000000</v>
      </c>
      <c r="D193" s="90">
        <f>SUM(D194:D197)</f>
        <v>1724.38</v>
      </c>
      <c r="E193" s="162">
        <f t="shared" si="8"/>
        <v>0.086219</v>
      </c>
    </row>
    <row r="194" spans="1:5" ht="12.75" hidden="1">
      <c r="A194" s="290">
        <v>4221</v>
      </c>
      <c r="B194" s="266" t="s">
        <v>20</v>
      </c>
      <c r="C194" s="226">
        <v>100000</v>
      </c>
      <c r="D194" s="82">
        <v>0</v>
      </c>
      <c r="E194" s="207">
        <f t="shared" si="8"/>
        <v>0</v>
      </c>
    </row>
    <row r="195" spans="1:5" ht="12.75">
      <c r="A195" s="291">
        <v>4222</v>
      </c>
      <c r="B195" s="266" t="s">
        <v>22</v>
      </c>
      <c r="C195" s="226">
        <v>1000000</v>
      </c>
      <c r="D195" s="82">
        <v>1724.38</v>
      </c>
      <c r="E195" s="207">
        <f t="shared" si="8"/>
        <v>0.172438</v>
      </c>
    </row>
    <row r="196" spans="1:5" ht="12.75" hidden="1">
      <c r="A196" s="291">
        <v>4223</v>
      </c>
      <c r="B196" s="266" t="s">
        <v>123</v>
      </c>
      <c r="C196" s="226">
        <v>100000</v>
      </c>
      <c r="D196" s="82">
        <v>0</v>
      </c>
      <c r="E196" s="207">
        <f t="shared" si="8"/>
        <v>0</v>
      </c>
    </row>
    <row r="197" spans="1:5" ht="12.75" hidden="1">
      <c r="A197" s="290">
        <v>4227</v>
      </c>
      <c r="B197" s="266" t="s">
        <v>1</v>
      </c>
      <c r="C197" s="226">
        <v>800000</v>
      </c>
      <c r="D197" s="82">
        <v>0</v>
      </c>
      <c r="E197" s="207">
        <f t="shared" si="8"/>
        <v>0</v>
      </c>
    </row>
    <row r="198" spans="1:5" ht="12.75">
      <c r="A198" s="292">
        <v>426</v>
      </c>
      <c r="B198" s="243" t="s">
        <v>85</v>
      </c>
      <c r="C198" s="28">
        <f>SUM(C199)</f>
        <v>800000</v>
      </c>
      <c r="D198" s="28">
        <f>SUM(D199)</f>
        <v>68292.5</v>
      </c>
      <c r="E198" s="267">
        <f t="shared" si="8"/>
        <v>8.5365625</v>
      </c>
    </row>
    <row r="199" spans="1:5" ht="12.75">
      <c r="A199" s="290">
        <v>4262</v>
      </c>
      <c r="B199" s="266" t="s">
        <v>124</v>
      </c>
      <c r="C199" s="82">
        <v>800000</v>
      </c>
      <c r="D199" s="82">
        <v>68292.5</v>
      </c>
      <c r="E199" s="240">
        <f t="shared" si="8"/>
        <v>8.5365625</v>
      </c>
    </row>
    <row r="200" spans="1:5" ht="12" customHeight="1">
      <c r="A200" s="279"/>
      <c r="B200" s="236"/>
      <c r="C200" s="82"/>
      <c r="D200" s="82"/>
      <c r="E200" s="82"/>
    </row>
    <row r="201" spans="1:5" ht="12.75" customHeight="1">
      <c r="A201" s="268">
        <v>102</v>
      </c>
      <c r="B201" s="268" t="s">
        <v>188</v>
      </c>
      <c r="C201" s="90">
        <f>C203+C217+C236+C252</f>
        <v>0</v>
      </c>
      <c r="D201" s="90">
        <f>D203+D217+D236+D252</f>
        <v>27262.61</v>
      </c>
      <c r="E201" s="83"/>
    </row>
    <row r="202" spans="1:5" ht="12.75" customHeight="1">
      <c r="A202" s="268"/>
      <c r="B202" s="268"/>
      <c r="C202" s="90"/>
      <c r="D202" s="90"/>
      <c r="E202" s="83"/>
    </row>
    <row r="203" spans="1:5" ht="12.75">
      <c r="A203" s="289" t="s">
        <v>181</v>
      </c>
      <c r="B203" s="233" t="s">
        <v>182</v>
      </c>
      <c r="C203" s="90">
        <f>C204+C210</f>
        <v>0</v>
      </c>
      <c r="D203" s="90">
        <f>D204+D210</f>
        <v>27262.61</v>
      </c>
      <c r="E203" s="83" t="s">
        <v>86</v>
      </c>
    </row>
    <row r="204" spans="1:5" ht="12.75" hidden="1">
      <c r="A204" s="289">
        <v>31</v>
      </c>
      <c r="B204" s="184" t="s">
        <v>47</v>
      </c>
      <c r="C204" s="90">
        <f>C205+C207</f>
        <v>0</v>
      </c>
      <c r="D204" s="90">
        <f>D205+D207</f>
        <v>0</v>
      </c>
      <c r="E204" s="83"/>
    </row>
    <row r="205" spans="1:5" ht="12.75" hidden="1">
      <c r="A205" s="289">
        <v>311</v>
      </c>
      <c r="B205" s="184" t="s">
        <v>94</v>
      </c>
      <c r="C205" s="90">
        <f>C206</f>
        <v>0</v>
      </c>
      <c r="D205" s="90">
        <f>D206</f>
        <v>0</v>
      </c>
      <c r="E205" s="83"/>
    </row>
    <row r="206" spans="1:5" ht="12.75" hidden="1">
      <c r="A206" s="276">
        <v>3111</v>
      </c>
      <c r="B206" s="231" t="s">
        <v>49</v>
      </c>
      <c r="C206" s="82"/>
      <c r="D206" s="82"/>
      <c r="E206" s="83"/>
    </row>
    <row r="207" spans="1:5" ht="12.75" hidden="1">
      <c r="A207" s="280">
        <v>313</v>
      </c>
      <c r="B207" s="184" t="s">
        <v>52</v>
      </c>
      <c r="C207" s="90">
        <f>C208+C209</f>
        <v>0</v>
      </c>
      <c r="D207" s="90">
        <f>D208+D209</f>
        <v>0</v>
      </c>
      <c r="E207" s="83"/>
    </row>
    <row r="208" spans="1:5" ht="12.75" hidden="1">
      <c r="A208" s="276">
        <v>3132</v>
      </c>
      <c r="B208" s="232" t="s">
        <v>92</v>
      </c>
      <c r="C208" s="90"/>
      <c r="D208" s="82"/>
      <c r="E208" s="83"/>
    </row>
    <row r="209" spans="1:5" ht="12.75" hidden="1">
      <c r="A209" s="276">
        <v>3133</v>
      </c>
      <c r="B209" s="232" t="s">
        <v>93</v>
      </c>
      <c r="C209" s="82"/>
      <c r="D209" s="82"/>
      <c r="E209" s="83"/>
    </row>
    <row r="210" spans="1:5" ht="12.75">
      <c r="A210" s="280">
        <v>32</v>
      </c>
      <c r="B210" s="233" t="s">
        <v>2</v>
      </c>
      <c r="C210" s="90">
        <f>C211+C214</f>
        <v>0</v>
      </c>
      <c r="D210" s="90">
        <f>D211+D214</f>
        <v>27262.61</v>
      </c>
      <c r="E210" s="83" t="s">
        <v>86</v>
      </c>
    </row>
    <row r="211" spans="1:5" ht="12.75">
      <c r="A211" s="280">
        <v>321</v>
      </c>
      <c r="B211" s="184" t="s">
        <v>6</v>
      </c>
      <c r="C211" s="90">
        <f>C212+C213</f>
        <v>0</v>
      </c>
      <c r="D211" s="90">
        <f>D212+D213</f>
        <v>27262.61</v>
      </c>
      <c r="E211" s="83" t="s">
        <v>86</v>
      </c>
    </row>
    <row r="212" spans="1:5" ht="12.75">
      <c r="A212" s="279">
        <v>3211</v>
      </c>
      <c r="B212" s="234" t="s">
        <v>53</v>
      </c>
      <c r="C212" s="90"/>
      <c r="D212" s="82">
        <v>27262.61</v>
      </c>
      <c r="E212" s="84"/>
    </row>
    <row r="213" spans="1:5" ht="12.75" hidden="1">
      <c r="A213" s="279">
        <v>3213</v>
      </c>
      <c r="B213" s="234" t="s">
        <v>5</v>
      </c>
      <c r="C213" s="90"/>
      <c r="D213" s="82"/>
      <c r="E213" s="84"/>
    </row>
    <row r="214" spans="1:5" ht="12.75" hidden="1">
      <c r="A214" s="289">
        <v>323</v>
      </c>
      <c r="B214" s="184" t="s">
        <v>10</v>
      </c>
      <c r="C214" s="90">
        <f>C215</f>
        <v>0</v>
      </c>
      <c r="D214" s="90">
        <f>D215</f>
        <v>0</v>
      </c>
      <c r="E214" s="84"/>
    </row>
    <row r="215" spans="1:5" ht="12.75" hidden="1">
      <c r="A215" s="279">
        <v>3237</v>
      </c>
      <c r="B215" s="238" t="s">
        <v>12</v>
      </c>
      <c r="C215" s="82"/>
      <c r="D215" s="82"/>
      <c r="E215" s="83"/>
    </row>
    <row r="216" spans="1:5" ht="12.75">
      <c r="A216" s="280"/>
      <c r="B216" s="233"/>
      <c r="C216" s="90"/>
      <c r="D216" s="90"/>
      <c r="E216" s="83"/>
    </row>
    <row r="217" spans="1:5" ht="12.75" hidden="1">
      <c r="A217" s="289" t="s">
        <v>183</v>
      </c>
      <c r="B217" s="233" t="s">
        <v>184</v>
      </c>
      <c r="C217" s="90">
        <f>C218+C224</f>
        <v>0</v>
      </c>
      <c r="D217" s="90">
        <f>D218+D224</f>
        <v>0</v>
      </c>
      <c r="E217" s="83"/>
    </row>
    <row r="218" spans="1:5" ht="12.75" hidden="1">
      <c r="A218" s="289">
        <v>31</v>
      </c>
      <c r="B218" s="184" t="s">
        <v>47</v>
      </c>
      <c r="C218" s="90">
        <f>C219+C221</f>
        <v>0</v>
      </c>
      <c r="D218" s="90">
        <f>D219+D221</f>
        <v>0</v>
      </c>
      <c r="E218" s="83"/>
    </row>
    <row r="219" spans="1:5" ht="12.75" hidden="1">
      <c r="A219" s="289">
        <v>311</v>
      </c>
      <c r="B219" s="184" t="s">
        <v>94</v>
      </c>
      <c r="C219" s="90">
        <f>C220</f>
        <v>0</v>
      </c>
      <c r="D219" s="90">
        <f>D220</f>
        <v>0</v>
      </c>
      <c r="E219" s="83"/>
    </row>
    <row r="220" spans="1:5" ht="12.75" hidden="1">
      <c r="A220" s="276">
        <v>3111</v>
      </c>
      <c r="B220" s="231" t="s">
        <v>49</v>
      </c>
      <c r="C220" s="90"/>
      <c r="D220" s="82"/>
      <c r="E220" s="84"/>
    </row>
    <row r="221" spans="1:5" ht="12.75" hidden="1">
      <c r="A221" s="280">
        <v>313</v>
      </c>
      <c r="B221" s="184" t="s">
        <v>52</v>
      </c>
      <c r="C221" s="90">
        <f>C222+C223</f>
        <v>0</v>
      </c>
      <c r="D221" s="90">
        <f>D222+D223</f>
        <v>0</v>
      </c>
      <c r="E221" s="83"/>
    </row>
    <row r="222" spans="1:5" s="88" customFormat="1" ht="12.75" hidden="1">
      <c r="A222" s="276">
        <v>3132</v>
      </c>
      <c r="B222" s="232" t="s">
        <v>92</v>
      </c>
      <c r="C222" s="90"/>
      <c r="D222" s="82"/>
      <c r="E222" s="83"/>
    </row>
    <row r="223" spans="1:5" ht="12.75" hidden="1">
      <c r="A223" s="276">
        <v>3133</v>
      </c>
      <c r="B223" s="232" t="s">
        <v>93</v>
      </c>
      <c r="C223" s="82"/>
      <c r="D223" s="82"/>
      <c r="E223" s="83"/>
    </row>
    <row r="224" spans="1:5" s="89" customFormat="1" ht="12.75" hidden="1">
      <c r="A224" s="280">
        <v>32</v>
      </c>
      <c r="B224" s="233" t="s">
        <v>2</v>
      </c>
      <c r="C224" s="90">
        <f>C225+C227+C230+C233</f>
        <v>0</v>
      </c>
      <c r="D224" s="90">
        <f>D225+D227+D230+D233</f>
        <v>0</v>
      </c>
      <c r="E224" s="83"/>
    </row>
    <row r="225" spans="1:5" ht="12.75" hidden="1">
      <c r="A225" s="280">
        <v>321</v>
      </c>
      <c r="B225" s="184" t="s">
        <v>6</v>
      </c>
      <c r="C225" s="90">
        <f>C226</f>
        <v>0</v>
      </c>
      <c r="D225" s="90">
        <f>D226</f>
        <v>0</v>
      </c>
      <c r="E225" s="83"/>
    </row>
    <row r="226" spans="1:5" ht="12.75" hidden="1">
      <c r="A226" s="279">
        <v>3211</v>
      </c>
      <c r="B226" s="234" t="s">
        <v>53</v>
      </c>
      <c r="C226" s="90"/>
      <c r="D226" s="82"/>
      <c r="E226" s="83"/>
    </row>
    <row r="227" spans="1:5" ht="12.75" hidden="1">
      <c r="A227" s="289">
        <v>322</v>
      </c>
      <c r="B227" s="184" t="s">
        <v>55</v>
      </c>
      <c r="C227" s="90">
        <f>C228+C229</f>
        <v>0</v>
      </c>
      <c r="D227" s="90">
        <f>D228+D229</f>
        <v>0</v>
      </c>
      <c r="E227" s="83"/>
    </row>
    <row r="228" spans="1:5" ht="12.75" hidden="1">
      <c r="A228" s="279">
        <v>3221</v>
      </c>
      <c r="B228" s="231" t="s">
        <v>56</v>
      </c>
      <c r="C228" s="90"/>
      <c r="D228" s="82"/>
      <c r="E228" s="83"/>
    </row>
    <row r="229" spans="1:5" ht="12.75" hidden="1">
      <c r="A229" s="279">
        <v>3223</v>
      </c>
      <c r="B229" s="231" t="s">
        <v>57</v>
      </c>
      <c r="C229" s="90"/>
      <c r="D229" s="82"/>
      <c r="E229" s="83"/>
    </row>
    <row r="230" spans="1:5" ht="12.75" hidden="1">
      <c r="A230" s="289">
        <v>323</v>
      </c>
      <c r="B230" s="184" t="s">
        <v>10</v>
      </c>
      <c r="C230" s="90">
        <f>C231+C232</f>
        <v>0</v>
      </c>
      <c r="D230" s="90">
        <f>D231+D232</f>
        <v>0</v>
      </c>
      <c r="E230" s="83"/>
    </row>
    <row r="231" spans="1:5" ht="12.75" hidden="1">
      <c r="A231" s="279">
        <v>3231</v>
      </c>
      <c r="B231" s="237" t="s">
        <v>58</v>
      </c>
      <c r="C231" s="90"/>
      <c r="D231" s="82"/>
      <c r="E231" s="83"/>
    </row>
    <row r="232" spans="1:5" ht="12.75" hidden="1">
      <c r="A232" s="279">
        <v>3237</v>
      </c>
      <c r="B232" s="238" t="s">
        <v>12</v>
      </c>
      <c r="C232" s="82"/>
      <c r="D232" s="82"/>
      <c r="E232" s="84"/>
    </row>
    <row r="233" spans="1:5" ht="12.75" hidden="1">
      <c r="A233" s="280">
        <v>324</v>
      </c>
      <c r="B233" s="239" t="s">
        <v>140</v>
      </c>
      <c r="C233" s="90">
        <f>C234</f>
        <v>0</v>
      </c>
      <c r="D233" s="90">
        <f>D234</f>
        <v>0</v>
      </c>
      <c r="E233" s="83"/>
    </row>
    <row r="234" spans="1:5" ht="12.75" hidden="1">
      <c r="A234" s="276">
        <v>3241</v>
      </c>
      <c r="B234" s="236" t="s">
        <v>140</v>
      </c>
      <c r="C234" s="90"/>
      <c r="D234" s="82"/>
      <c r="E234" s="83"/>
    </row>
    <row r="235" spans="1:5" ht="12.75" hidden="1">
      <c r="A235" s="280"/>
      <c r="B235" s="184"/>
      <c r="C235" s="90"/>
      <c r="D235" s="82"/>
      <c r="E235" s="83"/>
    </row>
    <row r="236" spans="1:5" ht="12.75" hidden="1">
      <c r="A236" s="281" t="s">
        <v>189</v>
      </c>
      <c r="B236" s="25" t="s">
        <v>185</v>
      </c>
      <c r="C236" s="90">
        <f>C237+C243</f>
        <v>0</v>
      </c>
      <c r="D236" s="90">
        <f>D238+D240</f>
        <v>0</v>
      </c>
      <c r="E236" s="83"/>
    </row>
    <row r="237" spans="1:5" ht="12.75" hidden="1">
      <c r="A237" s="289">
        <v>31</v>
      </c>
      <c r="B237" s="184" t="s">
        <v>47</v>
      </c>
      <c r="C237" s="90">
        <f>C238+C240</f>
        <v>0</v>
      </c>
      <c r="D237" s="90">
        <f>D238+D240</f>
        <v>0</v>
      </c>
      <c r="E237" s="83"/>
    </row>
    <row r="238" spans="1:5" s="89" customFormat="1" ht="12.75" hidden="1">
      <c r="A238" s="289">
        <v>311</v>
      </c>
      <c r="B238" s="184" t="s">
        <v>94</v>
      </c>
      <c r="C238" s="90">
        <f>C239</f>
        <v>0</v>
      </c>
      <c r="D238" s="90">
        <f>D239</f>
        <v>0</v>
      </c>
      <c r="E238" s="83"/>
    </row>
    <row r="239" spans="1:5" ht="12.75" hidden="1">
      <c r="A239" s="276">
        <v>3111</v>
      </c>
      <c r="B239" s="231" t="s">
        <v>49</v>
      </c>
      <c r="C239" s="90"/>
      <c r="D239" s="82"/>
      <c r="E239" s="83"/>
    </row>
    <row r="240" spans="1:5" ht="12.75" hidden="1">
      <c r="A240" s="280">
        <v>313</v>
      </c>
      <c r="B240" s="184" t="s">
        <v>52</v>
      </c>
      <c r="C240" s="90">
        <f>C241+C242</f>
        <v>0</v>
      </c>
      <c r="D240" s="90">
        <f>D241+D242</f>
        <v>0</v>
      </c>
      <c r="E240" s="83"/>
    </row>
    <row r="241" spans="1:5" ht="12.75" hidden="1">
      <c r="A241" s="276">
        <v>3132</v>
      </c>
      <c r="B241" s="232" t="s">
        <v>92</v>
      </c>
      <c r="C241" s="90"/>
      <c r="D241" s="82"/>
      <c r="E241" s="83"/>
    </row>
    <row r="242" spans="1:5" ht="12.75" hidden="1">
      <c r="A242" s="276">
        <v>3133</v>
      </c>
      <c r="B242" s="232" t="s">
        <v>93</v>
      </c>
      <c r="C242" s="82"/>
      <c r="D242" s="82"/>
      <c r="E242" s="84"/>
    </row>
    <row r="243" spans="1:5" ht="12.75" hidden="1">
      <c r="A243" s="280">
        <v>32</v>
      </c>
      <c r="B243" s="233" t="s">
        <v>2</v>
      </c>
      <c r="C243" s="90">
        <f>C244+C246+C249</f>
        <v>0</v>
      </c>
      <c r="D243" s="90">
        <f>D244+D246+D249</f>
        <v>0</v>
      </c>
      <c r="E243" s="83"/>
    </row>
    <row r="244" spans="1:5" ht="12.75" hidden="1">
      <c r="A244" s="280">
        <v>321</v>
      </c>
      <c r="B244" s="184" t="s">
        <v>6</v>
      </c>
      <c r="C244" s="90">
        <f>C245</f>
        <v>0</v>
      </c>
      <c r="D244" s="90">
        <f>D245</f>
        <v>0</v>
      </c>
      <c r="E244" s="83"/>
    </row>
    <row r="245" spans="1:5" ht="12.75" hidden="1">
      <c r="A245" s="279">
        <v>3211</v>
      </c>
      <c r="B245" s="234" t="s">
        <v>53</v>
      </c>
      <c r="C245" s="90"/>
      <c r="D245" s="82"/>
      <c r="E245" s="83"/>
    </row>
    <row r="246" spans="1:5" ht="12.75" hidden="1">
      <c r="A246" s="289">
        <v>322</v>
      </c>
      <c r="B246" s="184" t="s">
        <v>55</v>
      </c>
      <c r="C246" s="90">
        <f>C247+C248</f>
        <v>0</v>
      </c>
      <c r="D246" s="90">
        <f>D247+D248</f>
        <v>0</v>
      </c>
      <c r="E246" s="84"/>
    </row>
    <row r="247" spans="1:5" ht="12.75" hidden="1">
      <c r="A247" s="279">
        <v>3221</v>
      </c>
      <c r="B247" s="231" t="s">
        <v>56</v>
      </c>
      <c r="C247" s="82"/>
      <c r="D247" s="82"/>
      <c r="E247" s="83"/>
    </row>
    <row r="248" spans="1:5" s="88" customFormat="1" ht="12.75" hidden="1">
      <c r="A248" s="279">
        <v>3223</v>
      </c>
      <c r="B248" s="231" t="s">
        <v>57</v>
      </c>
      <c r="C248" s="77"/>
      <c r="D248" s="78"/>
      <c r="E248" s="83"/>
    </row>
    <row r="249" spans="1:5" ht="12.75" hidden="1">
      <c r="A249" s="289">
        <v>323</v>
      </c>
      <c r="B249" s="184" t="s">
        <v>10</v>
      </c>
      <c r="C249" s="90">
        <f>C250</f>
        <v>0</v>
      </c>
      <c r="D249" s="90">
        <f>D250</f>
        <v>0</v>
      </c>
      <c r="E249" s="83"/>
    </row>
    <row r="250" spans="1:5" s="89" customFormat="1" ht="12.75" hidden="1">
      <c r="A250" s="279">
        <v>3231</v>
      </c>
      <c r="B250" s="237" t="s">
        <v>58</v>
      </c>
      <c r="C250" s="90"/>
      <c r="D250" s="82"/>
      <c r="E250" s="83"/>
    </row>
    <row r="251" spans="1:5" ht="12.75" hidden="1">
      <c r="A251" s="280"/>
      <c r="B251" s="184"/>
      <c r="C251" s="90"/>
      <c r="D251" s="82"/>
      <c r="E251" s="83"/>
    </row>
    <row r="252" spans="1:5" ht="12.75" hidden="1">
      <c r="A252" s="280" t="s">
        <v>186</v>
      </c>
      <c r="B252" s="184" t="s">
        <v>187</v>
      </c>
      <c r="C252" s="90">
        <f>C253+C259</f>
        <v>0</v>
      </c>
      <c r="D252" s="90">
        <f>D254+D256</f>
        <v>0</v>
      </c>
      <c r="E252" s="83"/>
    </row>
    <row r="253" spans="1:5" ht="12.75" hidden="1">
      <c r="A253" s="289">
        <v>31</v>
      </c>
      <c r="B253" s="184" t="s">
        <v>47</v>
      </c>
      <c r="C253" s="90">
        <f>C254+C256</f>
        <v>0</v>
      </c>
      <c r="D253" s="90">
        <f>D254+D256</f>
        <v>0</v>
      </c>
      <c r="E253" s="83"/>
    </row>
    <row r="254" spans="1:5" ht="12.75" hidden="1">
      <c r="A254" s="289">
        <v>311</v>
      </c>
      <c r="B254" s="184" t="s">
        <v>94</v>
      </c>
      <c r="C254" s="90">
        <f>C255</f>
        <v>0</v>
      </c>
      <c r="D254" s="90">
        <f>D255</f>
        <v>0</v>
      </c>
      <c r="E254" s="84"/>
    </row>
    <row r="255" spans="1:5" ht="12.75" hidden="1">
      <c r="A255" s="276">
        <v>3111</v>
      </c>
      <c r="B255" s="231" t="s">
        <v>49</v>
      </c>
      <c r="C255" s="90"/>
      <c r="D255" s="82"/>
      <c r="E255" s="83"/>
    </row>
    <row r="256" spans="1:5" ht="12.75" hidden="1">
      <c r="A256" s="280">
        <v>313</v>
      </c>
      <c r="B256" s="184" t="s">
        <v>52</v>
      </c>
      <c r="C256" s="90">
        <f>C257+C258</f>
        <v>0</v>
      </c>
      <c r="D256" s="90">
        <f>D257+D258</f>
        <v>0</v>
      </c>
      <c r="E256" s="83"/>
    </row>
    <row r="257" spans="1:5" ht="12.75" hidden="1">
      <c r="A257" s="276">
        <v>3132</v>
      </c>
      <c r="B257" s="232" t="s">
        <v>92</v>
      </c>
      <c r="C257" s="90"/>
      <c r="D257" s="82"/>
      <c r="E257" s="83"/>
    </row>
    <row r="258" spans="1:5" ht="12.75" hidden="1">
      <c r="A258" s="276">
        <v>3133</v>
      </c>
      <c r="B258" s="232" t="s">
        <v>93</v>
      </c>
      <c r="C258" s="82"/>
      <c r="D258" s="82"/>
      <c r="E258" s="84"/>
    </row>
    <row r="259" spans="1:5" ht="12.75" hidden="1">
      <c r="A259" s="280">
        <v>32</v>
      </c>
      <c r="B259" s="233" t="s">
        <v>2</v>
      </c>
      <c r="C259" s="90">
        <f>C260+C262+C265</f>
        <v>0</v>
      </c>
      <c r="D259" s="90">
        <f>D260+D262+D265</f>
        <v>0</v>
      </c>
      <c r="E259" s="83"/>
    </row>
    <row r="260" spans="1:5" s="88" customFormat="1" ht="12.75" hidden="1">
      <c r="A260" s="280">
        <v>321</v>
      </c>
      <c r="B260" s="184" t="s">
        <v>6</v>
      </c>
      <c r="C260" s="90">
        <f>C261</f>
        <v>0</v>
      </c>
      <c r="D260" s="90">
        <f>D261</f>
        <v>0</v>
      </c>
      <c r="E260" s="83"/>
    </row>
    <row r="261" spans="1:5" ht="12.75" hidden="1">
      <c r="A261" s="279">
        <v>3211</v>
      </c>
      <c r="B261" s="234" t="s">
        <v>53</v>
      </c>
      <c r="C261" s="90"/>
      <c r="D261" s="82"/>
      <c r="E261" s="83"/>
    </row>
    <row r="262" spans="1:5" s="89" customFormat="1" ht="12.75" hidden="1">
      <c r="A262" s="289">
        <v>322</v>
      </c>
      <c r="B262" s="184" t="s">
        <v>55</v>
      </c>
      <c r="C262" s="90">
        <f>C263+C264</f>
        <v>0</v>
      </c>
      <c r="D262" s="90">
        <f>D263+D264</f>
        <v>0</v>
      </c>
      <c r="E262" s="84"/>
    </row>
    <row r="263" spans="1:5" ht="12.75" hidden="1">
      <c r="A263" s="279">
        <v>3221</v>
      </c>
      <c r="B263" s="231" t="s">
        <v>56</v>
      </c>
      <c r="C263" s="82"/>
      <c r="D263" s="82"/>
      <c r="E263" s="84"/>
    </row>
    <row r="264" spans="1:5" ht="12.75" hidden="1">
      <c r="A264" s="279">
        <v>3223</v>
      </c>
      <c r="B264" s="231" t="s">
        <v>57</v>
      </c>
      <c r="C264" s="77"/>
      <c r="D264" s="77"/>
      <c r="E264" s="84"/>
    </row>
    <row r="265" spans="1:5" ht="12.75" hidden="1">
      <c r="A265" s="289">
        <v>323</v>
      </c>
      <c r="B265" s="184" t="s">
        <v>10</v>
      </c>
      <c r="C265" s="90">
        <f>C266</f>
        <v>0</v>
      </c>
      <c r="D265" s="90">
        <f>D266</f>
        <v>0</v>
      </c>
      <c r="E265" s="84"/>
    </row>
    <row r="266" spans="1:5" ht="12.75" hidden="1">
      <c r="A266" s="279">
        <v>3231</v>
      </c>
      <c r="B266" s="237" t="s">
        <v>58</v>
      </c>
      <c r="C266" s="82"/>
      <c r="D266" s="82"/>
      <c r="E266" s="84"/>
    </row>
    <row r="267" spans="1:5" ht="12.75">
      <c r="A267" s="279"/>
      <c r="B267" s="231"/>
      <c r="C267" s="82"/>
      <c r="D267" s="82"/>
      <c r="E267" s="84"/>
    </row>
    <row r="268" spans="1:5" ht="12.75">
      <c r="A268" s="279"/>
      <c r="B268" s="55"/>
      <c r="C268" s="82"/>
      <c r="D268" s="82"/>
      <c r="E268" s="84"/>
    </row>
    <row r="269" spans="1:5" ht="12.75">
      <c r="A269" s="279"/>
      <c r="B269" s="27"/>
      <c r="C269" s="82"/>
      <c r="D269" s="82"/>
      <c r="E269" s="84"/>
    </row>
    <row r="270" spans="1:5" ht="12.75">
      <c r="A270" s="280"/>
      <c r="B270" s="27"/>
      <c r="C270" s="90"/>
      <c r="D270" s="90"/>
      <c r="E270" s="84"/>
    </row>
    <row r="271" spans="1:5" ht="12.75">
      <c r="A271" s="279"/>
      <c r="B271" s="27"/>
      <c r="C271" s="82"/>
      <c r="D271" s="82"/>
      <c r="E271" s="84"/>
    </row>
    <row r="272" spans="1:5" ht="12.75">
      <c r="A272" s="279"/>
      <c r="B272" s="55"/>
      <c r="C272" s="82"/>
      <c r="D272" s="82"/>
      <c r="E272" s="84"/>
    </row>
    <row r="273" spans="1:5" ht="12.75">
      <c r="A273" s="280"/>
      <c r="B273" s="25"/>
      <c r="C273" s="90"/>
      <c r="D273" s="90"/>
      <c r="E273" s="84"/>
    </row>
    <row r="274" spans="1:5" ht="12.75">
      <c r="A274" s="280"/>
      <c r="B274" s="25"/>
      <c r="C274" s="90"/>
      <c r="D274" s="90"/>
      <c r="E274" s="84"/>
    </row>
    <row r="275" spans="1:5" ht="12.75">
      <c r="A275" s="279"/>
      <c r="B275" s="55"/>
      <c r="C275" s="82"/>
      <c r="D275" s="82"/>
      <c r="E275" s="84"/>
    </row>
    <row r="276" spans="1:5" ht="12.75">
      <c r="A276" s="280"/>
      <c r="B276" s="25"/>
      <c r="C276" s="90"/>
      <c r="D276" s="90"/>
      <c r="E276" s="84"/>
    </row>
    <row r="277" spans="1:5" ht="12.75">
      <c r="A277" s="279"/>
      <c r="B277" s="55"/>
      <c r="C277" s="82"/>
      <c r="D277" s="82"/>
      <c r="E277" s="84"/>
    </row>
    <row r="278" spans="1:5" ht="12.75">
      <c r="A278" s="279"/>
      <c r="B278" s="55"/>
      <c r="C278" s="82"/>
      <c r="D278" s="82"/>
      <c r="E278" s="84"/>
    </row>
    <row r="279" spans="1:5" ht="12.75">
      <c r="A279" s="279"/>
      <c r="B279" s="55"/>
      <c r="C279" s="82"/>
      <c r="D279" s="82"/>
      <c r="E279" s="84"/>
    </row>
    <row r="280" spans="1:5" ht="12.75">
      <c r="A280" s="271"/>
      <c r="B280" s="25"/>
      <c r="C280" s="90"/>
      <c r="D280" s="90"/>
      <c r="E280" s="83"/>
    </row>
    <row r="281" spans="1:5" ht="12.75">
      <c r="A281" s="280"/>
      <c r="B281" s="25"/>
      <c r="C281" s="90"/>
      <c r="D281" s="90"/>
      <c r="E281" s="83"/>
    </row>
    <row r="282" spans="1:5" ht="12.75">
      <c r="A282" s="280"/>
      <c r="B282" s="25"/>
      <c r="C282" s="90"/>
      <c r="D282" s="90"/>
      <c r="E282" s="83"/>
    </row>
    <row r="283" spans="1:5" ht="12.75">
      <c r="A283" s="280"/>
      <c r="B283" s="25"/>
      <c r="C283" s="90"/>
      <c r="D283" s="90"/>
      <c r="E283" s="83"/>
    </row>
    <row r="284" spans="1:5" ht="12.75">
      <c r="A284" s="279"/>
      <c r="B284" s="55"/>
      <c r="C284" s="82"/>
      <c r="D284" s="82"/>
      <c r="E284" s="84"/>
    </row>
    <row r="285" spans="1:5" ht="12.75">
      <c r="A285" s="279"/>
      <c r="B285" s="55"/>
      <c r="C285" s="82"/>
      <c r="D285" s="82"/>
      <c r="E285" s="84"/>
    </row>
    <row r="286" spans="1:5" ht="12.75">
      <c r="A286" s="279"/>
      <c r="B286" s="55"/>
      <c r="C286" s="82"/>
      <c r="D286" s="82"/>
      <c r="E286" s="84"/>
    </row>
    <row r="287" spans="1:5" ht="12.75">
      <c r="A287" s="279"/>
      <c r="B287" s="27"/>
      <c r="C287" s="82"/>
      <c r="D287" s="82"/>
      <c r="E287" s="84"/>
    </row>
    <row r="288" spans="1:5" ht="12.75">
      <c r="A288" s="280"/>
      <c r="B288" s="27"/>
      <c r="C288" s="90"/>
      <c r="D288" s="90"/>
      <c r="E288" s="83"/>
    </row>
    <row r="289" spans="1:5" ht="12.75">
      <c r="A289" s="279"/>
      <c r="B289" s="27"/>
      <c r="C289" s="82"/>
      <c r="D289" s="82"/>
      <c r="E289" s="82"/>
    </row>
    <row r="290" spans="1:5" ht="12.75">
      <c r="A290" s="279"/>
      <c r="B290" s="55"/>
      <c r="C290" s="82"/>
      <c r="D290" s="82"/>
      <c r="E290" s="82"/>
    </row>
    <row r="291" spans="1:5" ht="12.75">
      <c r="A291" s="280"/>
      <c r="B291" s="25"/>
      <c r="C291" s="90"/>
      <c r="D291" s="90"/>
      <c r="E291" s="83"/>
    </row>
    <row r="292" spans="1:5" ht="12.75">
      <c r="A292" s="280"/>
      <c r="B292" s="25"/>
      <c r="C292" s="90"/>
      <c r="D292" s="90"/>
      <c r="E292" s="83"/>
    </row>
    <row r="293" spans="1:5" ht="12.75">
      <c r="A293" s="279"/>
      <c r="B293" s="55"/>
      <c r="C293" s="82"/>
      <c r="D293" s="82"/>
      <c r="E293" s="84"/>
    </row>
    <row r="294" spans="1:5" ht="12.75">
      <c r="A294" s="280"/>
      <c r="B294" s="25"/>
      <c r="C294" s="90"/>
      <c r="D294" s="90"/>
      <c r="E294" s="83"/>
    </row>
    <row r="295" spans="1:5" ht="12.75">
      <c r="A295" s="279"/>
      <c r="B295" s="55"/>
      <c r="C295" s="82"/>
      <c r="D295" s="82"/>
      <c r="E295" s="84"/>
    </row>
    <row r="296" spans="1:5" ht="12.75">
      <c r="A296" s="279"/>
      <c r="B296" s="55"/>
      <c r="C296" s="82"/>
      <c r="D296" s="82"/>
      <c r="E296" s="84"/>
    </row>
    <row r="297" spans="1:5" ht="12.75">
      <c r="A297" s="279"/>
      <c r="B297" s="55"/>
      <c r="C297" s="82"/>
      <c r="D297" s="82"/>
      <c r="E297" s="84"/>
    </row>
    <row r="298" spans="1:5" ht="12.75">
      <c r="A298" s="271"/>
      <c r="B298" s="25"/>
      <c r="C298" s="90"/>
      <c r="D298" s="90"/>
      <c r="E298" s="83"/>
    </row>
    <row r="299" spans="1:5" ht="12.75">
      <c r="A299" s="280"/>
      <c r="B299" s="25"/>
      <c r="C299" s="90"/>
      <c r="D299" s="90"/>
      <c r="E299" s="83"/>
    </row>
    <row r="300" spans="1:5" ht="12.75">
      <c r="A300" s="280"/>
      <c r="B300" s="25"/>
      <c r="C300" s="90"/>
      <c r="D300" s="90"/>
      <c r="E300" s="83"/>
    </row>
    <row r="301" spans="1:5" ht="12.75">
      <c r="A301" s="280"/>
      <c r="B301" s="25"/>
      <c r="C301" s="90"/>
      <c r="D301" s="90"/>
      <c r="E301" s="83"/>
    </row>
    <row r="302" spans="1:5" ht="12.75">
      <c r="A302" s="279"/>
      <c r="B302" s="55"/>
      <c r="C302" s="82"/>
      <c r="D302" s="82"/>
      <c r="E302" s="84"/>
    </row>
    <row r="303" spans="1:5" ht="12.75">
      <c r="A303" s="279"/>
      <c r="B303" s="55"/>
      <c r="C303" s="82"/>
      <c r="D303" s="82"/>
      <c r="E303" s="84"/>
    </row>
    <row r="304" spans="1:5" ht="12.75">
      <c r="A304" s="279"/>
      <c r="B304" s="55"/>
      <c r="C304" s="82"/>
      <c r="D304" s="82"/>
      <c r="E304" s="84"/>
    </row>
    <row r="305" spans="1:5" ht="12.75">
      <c r="A305" s="279"/>
      <c r="B305" s="27"/>
      <c r="C305" s="82"/>
      <c r="D305" s="82"/>
      <c r="E305" s="84"/>
    </row>
    <row r="306" spans="1:5" ht="12.75">
      <c r="A306" s="280"/>
      <c r="B306" s="27"/>
      <c r="C306" s="90"/>
      <c r="D306" s="90"/>
      <c r="E306" s="83"/>
    </row>
    <row r="307" spans="1:5" ht="12.75">
      <c r="A307" s="279"/>
      <c r="B307" s="27"/>
      <c r="C307" s="82"/>
      <c r="D307" s="82"/>
      <c r="E307" s="82"/>
    </row>
    <row r="308" spans="1:5" ht="12.75">
      <c r="A308" s="279"/>
      <c r="B308" s="55"/>
      <c r="C308" s="82"/>
      <c r="D308" s="82"/>
      <c r="E308" s="82"/>
    </row>
    <row r="309" spans="1:5" ht="12.75">
      <c r="A309" s="280"/>
      <c r="B309" s="25"/>
      <c r="C309" s="90"/>
      <c r="D309" s="90"/>
      <c r="E309" s="83"/>
    </row>
    <row r="310" spans="1:5" ht="12.75">
      <c r="A310" s="280"/>
      <c r="B310" s="25"/>
      <c r="C310" s="90"/>
      <c r="D310" s="90"/>
      <c r="E310" s="83"/>
    </row>
    <row r="311" spans="1:5" ht="12.75">
      <c r="A311" s="279"/>
      <c r="B311" s="55"/>
      <c r="C311" s="82"/>
      <c r="D311" s="82"/>
      <c r="E311" s="84"/>
    </row>
    <row r="312" spans="1:5" ht="12.75">
      <c r="A312" s="280"/>
      <c r="B312" s="25"/>
      <c r="C312" s="90"/>
      <c r="D312" s="90"/>
      <c r="E312" s="83"/>
    </row>
    <row r="313" spans="1:5" ht="12.75">
      <c r="A313" s="279"/>
      <c r="B313" s="55"/>
      <c r="C313" s="82"/>
      <c r="D313" s="82"/>
      <c r="E313" s="82"/>
    </row>
    <row r="314" spans="1:5" ht="12.75">
      <c r="A314" s="279"/>
      <c r="B314" s="55"/>
      <c r="C314" s="82"/>
      <c r="D314" s="82"/>
      <c r="E314" s="82"/>
    </row>
    <row r="315" spans="1:5" ht="12.75">
      <c r="A315" s="279"/>
      <c r="B315" s="55"/>
      <c r="C315" s="82"/>
      <c r="D315" s="82"/>
      <c r="E315" s="82"/>
    </row>
    <row r="316" spans="1:5" ht="12.75">
      <c r="A316" s="271"/>
      <c r="B316" s="25"/>
      <c r="C316" s="90"/>
      <c r="D316" s="90"/>
      <c r="E316" s="83"/>
    </row>
    <row r="317" spans="1:5" ht="12.75">
      <c r="A317" s="280"/>
      <c r="B317" s="25"/>
      <c r="C317" s="90"/>
      <c r="D317" s="90"/>
      <c r="E317" s="83"/>
    </row>
    <row r="318" spans="1:5" ht="12.75">
      <c r="A318" s="280"/>
      <c r="B318" s="25"/>
      <c r="C318" s="90"/>
      <c r="D318" s="90"/>
      <c r="E318" s="83"/>
    </row>
    <row r="319" spans="1:5" ht="12.75">
      <c r="A319" s="280"/>
      <c r="B319" s="25"/>
      <c r="C319" s="90"/>
      <c r="D319" s="90"/>
      <c r="E319" s="83"/>
    </row>
    <row r="320" spans="1:5" ht="12.75">
      <c r="A320" s="276"/>
      <c r="B320" s="55"/>
      <c r="C320" s="82"/>
      <c r="D320" s="82"/>
      <c r="E320" s="84"/>
    </row>
    <row r="321" spans="1:5" ht="12.75">
      <c r="A321" s="276"/>
      <c r="B321" s="55"/>
      <c r="C321" s="82"/>
      <c r="D321" s="82"/>
      <c r="E321" s="84"/>
    </row>
    <row r="322" spans="1:5" ht="12.75">
      <c r="A322" s="276"/>
      <c r="B322" s="55"/>
      <c r="C322" s="82"/>
      <c r="D322" s="82"/>
      <c r="E322" s="84"/>
    </row>
    <row r="323" spans="1:5" ht="12.75">
      <c r="A323" s="280"/>
      <c r="B323" s="25"/>
      <c r="C323" s="90"/>
      <c r="D323" s="90"/>
      <c r="E323" s="83"/>
    </row>
    <row r="324" spans="1:5" ht="12.75">
      <c r="A324" s="276"/>
      <c r="B324" s="55"/>
      <c r="C324" s="82"/>
      <c r="D324" s="82"/>
      <c r="E324" s="84"/>
    </row>
    <row r="325" spans="1:5" ht="12.75">
      <c r="A325" s="279"/>
      <c r="B325" s="55"/>
      <c r="C325" s="82"/>
      <c r="D325" s="82"/>
      <c r="E325" s="84"/>
    </row>
    <row r="326" spans="1:5" ht="12.75">
      <c r="A326" s="279"/>
      <c r="B326" s="55"/>
      <c r="C326" s="82"/>
      <c r="D326" s="82"/>
      <c r="E326" s="84"/>
    </row>
    <row r="327" spans="1:5" ht="12.75">
      <c r="A327" s="279"/>
      <c r="B327" s="55"/>
      <c r="C327" s="82"/>
      <c r="D327" s="82"/>
      <c r="E327" s="84"/>
    </row>
    <row r="328" spans="1:5" ht="12.75">
      <c r="A328" s="280"/>
      <c r="B328" s="25"/>
      <c r="C328" s="90"/>
      <c r="D328" s="90"/>
      <c r="E328" s="83"/>
    </row>
    <row r="329" spans="1:5" ht="12.75">
      <c r="A329" s="279"/>
      <c r="B329" s="55"/>
      <c r="C329" s="82"/>
      <c r="D329" s="82"/>
      <c r="E329" s="84"/>
    </row>
    <row r="330" spans="1:5" ht="12.75">
      <c r="A330" s="279"/>
      <c r="B330" s="55"/>
      <c r="C330" s="82"/>
      <c r="D330" s="82"/>
      <c r="E330" s="84"/>
    </row>
    <row r="331" spans="1:5" ht="12.75">
      <c r="A331" s="279"/>
      <c r="B331" s="55"/>
      <c r="C331" s="82"/>
      <c r="D331" s="82"/>
      <c r="E331" s="84"/>
    </row>
    <row r="332" spans="1:5" ht="12.75">
      <c r="A332" s="279"/>
      <c r="B332" s="55"/>
      <c r="C332" s="82"/>
      <c r="D332" s="82"/>
      <c r="E332" s="83"/>
    </row>
    <row r="334" spans="1:2" ht="12">
      <c r="A334" s="293"/>
      <c r="B334" s="35"/>
    </row>
    <row r="335" spans="1:2" ht="12">
      <c r="A335" s="294"/>
      <c r="B335" s="32"/>
    </row>
    <row r="336" spans="1:3" ht="12">
      <c r="A336" s="295"/>
      <c r="B336" s="36"/>
      <c r="C336" s="65"/>
    </row>
    <row r="338" spans="1:3" ht="12">
      <c r="A338" s="296"/>
      <c r="B338" s="34"/>
      <c r="C338" s="66"/>
    </row>
    <row r="340" spans="1:3" ht="12">
      <c r="A340" s="297"/>
      <c r="B340" s="35"/>
      <c r="C340" s="66"/>
    </row>
    <row r="342" spans="1:2" ht="12">
      <c r="A342" s="297"/>
      <c r="B342" s="35"/>
    </row>
    <row r="344" spans="1:3" ht="12">
      <c r="A344" s="295"/>
      <c r="B344" s="36"/>
      <c r="C344" s="65"/>
    </row>
    <row r="346" spans="1:3" ht="12">
      <c r="A346" s="296"/>
      <c r="B346" s="34"/>
      <c r="C346" s="66"/>
    </row>
    <row r="348" spans="1:3" ht="12">
      <c r="A348" s="297"/>
      <c r="B348" s="35"/>
      <c r="C348" s="66"/>
    </row>
    <row r="350" spans="1:2" ht="12">
      <c r="A350" s="297"/>
      <c r="B350" s="35"/>
    </row>
    <row r="352" spans="1:3" ht="12">
      <c r="A352" s="295"/>
      <c r="B352" s="36"/>
      <c r="C352" s="65"/>
    </row>
    <row r="353" ht="12">
      <c r="C353" s="65"/>
    </row>
    <row r="354" spans="1:2" ht="12">
      <c r="A354" s="296"/>
      <c r="B354" s="34"/>
    </row>
    <row r="355" spans="1:3" ht="12">
      <c r="A355" s="296"/>
      <c r="B355" s="34"/>
      <c r="C355" s="66"/>
    </row>
    <row r="357" spans="1:3" ht="12">
      <c r="A357" s="297"/>
      <c r="B357" s="35"/>
      <c r="C357" s="66"/>
    </row>
    <row r="359" spans="1:3" ht="12">
      <c r="A359" s="297"/>
      <c r="B359" s="35"/>
      <c r="C359" s="66"/>
    </row>
    <row r="361" spans="1:3" ht="12">
      <c r="A361" s="297"/>
      <c r="B361" s="35"/>
      <c r="C361" s="66"/>
    </row>
    <row r="363" spans="1:2" ht="12">
      <c r="A363" s="297"/>
      <c r="B363" s="35"/>
    </row>
    <row r="366" spans="1:2" ht="12">
      <c r="A366" s="298"/>
      <c r="B366" s="35"/>
    </row>
    <row r="367" spans="1:3" ht="12">
      <c r="A367" s="297"/>
      <c r="B367" s="35"/>
      <c r="C367" s="66"/>
    </row>
    <row r="369" spans="1:2" ht="12">
      <c r="A369" s="297"/>
      <c r="B369" s="35"/>
    </row>
    <row r="370" ht="12">
      <c r="C370" s="65"/>
    </row>
    <row r="371" spans="1:3" ht="12">
      <c r="A371" s="295"/>
      <c r="B371" s="36"/>
      <c r="C371" s="65"/>
    </row>
    <row r="372" spans="1:2" ht="12">
      <c r="A372" s="296"/>
      <c r="B372" s="34"/>
    </row>
    <row r="373" spans="1:3" ht="12">
      <c r="A373" s="299"/>
      <c r="B373" s="34"/>
      <c r="C373" s="66"/>
    </row>
    <row r="375" spans="1:3" ht="12">
      <c r="A375" s="297"/>
      <c r="B375" s="35"/>
      <c r="C375" s="66"/>
    </row>
    <row r="377" spans="1:2" ht="12">
      <c r="A377" s="297"/>
      <c r="B377" s="35"/>
    </row>
    <row r="378" ht="12">
      <c r="C378" s="65"/>
    </row>
    <row r="379" spans="1:3" ht="12">
      <c r="A379" s="295"/>
      <c r="B379" s="36"/>
      <c r="C379" s="65"/>
    </row>
    <row r="380" spans="1:3" ht="12">
      <c r="A380" s="296"/>
      <c r="B380" s="34"/>
      <c r="C380" s="65"/>
    </row>
    <row r="381" spans="1:3" ht="12">
      <c r="A381" s="296"/>
      <c r="B381" s="34"/>
      <c r="C381" s="65"/>
    </row>
    <row r="382" spans="1:3" ht="12">
      <c r="A382" s="296"/>
      <c r="B382" s="34"/>
      <c r="C382" s="65"/>
    </row>
    <row r="383" spans="1:3" ht="12">
      <c r="A383" s="296"/>
      <c r="B383" s="34"/>
      <c r="C383" s="65"/>
    </row>
    <row r="384" spans="1:3" ht="12">
      <c r="A384" s="296"/>
      <c r="B384" s="34"/>
      <c r="C384" s="65"/>
    </row>
    <row r="385" spans="1:2" ht="12">
      <c r="A385" s="296"/>
      <c r="B385" s="34"/>
    </row>
    <row r="386" spans="1:3" ht="12">
      <c r="A386" s="296"/>
      <c r="B386" s="34"/>
      <c r="C386" s="66"/>
    </row>
    <row r="388" spans="1:3" ht="12">
      <c r="A388" s="297"/>
      <c r="B388" s="35"/>
      <c r="C388" s="66"/>
    </row>
    <row r="390" spans="1:2" ht="12">
      <c r="A390" s="297"/>
      <c r="B390" s="35"/>
    </row>
    <row r="391" ht="12">
      <c r="C391" s="65"/>
    </row>
    <row r="392" spans="1:3" ht="12">
      <c r="A392" s="295"/>
      <c r="B392" s="36"/>
      <c r="C392" s="65"/>
    </row>
    <row r="393" spans="1:2" ht="12">
      <c r="A393" s="296"/>
      <c r="B393" s="34"/>
    </row>
    <row r="394" spans="1:3" ht="12">
      <c r="A394" s="296"/>
      <c r="B394" s="34"/>
      <c r="C394" s="66"/>
    </row>
    <row r="396" spans="1:3" ht="12">
      <c r="A396" s="297"/>
      <c r="B396" s="35"/>
      <c r="C396" s="66"/>
    </row>
    <row r="398" spans="1:2" ht="12">
      <c r="A398" s="297"/>
      <c r="B398" s="35"/>
    </row>
    <row r="399" ht="12">
      <c r="C399" s="65"/>
    </row>
    <row r="400" spans="1:3" ht="12">
      <c r="A400" s="295"/>
      <c r="B400" s="36"/>
      <c r="C400" s="65"/>
    </row>
    <row r="401" spans="1:2" ht="12">
      <c r="A401" s="296"/>
      <c r="B401" s="34"/>
    </row>
    <row r="402" spans="1:3" ht="12">
      <c r="A402" s="296"/>
      <c r="B402" s="34"/>
      <c r="C402" s="66"/>
    </row>
    <row r="404" spans="1:3" ht="12">
      <c r="A404" s="297"/>
      <c r="B404" s="35"/>
      <c r="C404" s="66"/>
    </row>
    <row r="406" spans="1:2" ht="12">
      <c r="A406" s="297"/>
      <c r="B406" s="35"/>
    </row>
    <row r="407" ht="12">
      <c r="C407" s="65"/>
    </row>
    <row r="408" spans="1:2" ht="12">
      <c r="A408" s="295"/>
      <c r="B408" s="36"/>
    </row>
    <row r="409" spans="1:3" ht="12">
      <c r="A409" s="296"/>
      <c r="B409" s="34"/>
      <c r="C409" s="66"/>
    </row>
    <row r="411" spans="1:3" ht="12">
      <c r="A411" s="297"/>
      <c r="B411" s="35"/>
      <c r="C411" s="66"/>
    </row>
    <row r="413" spans="1:2" ht="12">
      <c r="A413" s="297"/>
      <c r="B413" s="35"/>
    </row>
    <row r="414" ht="12">
      <c r="C414" s="65"/>
    </row>
    <row r="415" spans="1:3" ht="12">
      <c r="A415" s="295"/>
      <c r="B415" s="36"/>
      <c r="C415" s="65"/>
    </row>
    <row r="416" spans="1:2" ht="12">
      <c r="A416" s="296"/>
      <c r="B416" s="34"/>
    </row>
    <row r="417" spans="1:3" ht="12">
      <c r="A417" s="296"/>
      <c r="B417" s="34"/>
      <c r="C417" s="66"/>
    </row>
    <row r="419" spans="1:3" ht="12">
      <c r="A419" s="297"/>
      <c r="B419" s="35"/>
      <c r="C419" s="66"/>
    </row>
    <row r="421" spans="1:2" ht="12">
      <c r="A421" s="297"/>
      <c r="B421" s="35"/>
    </row>
    <row r="422" ht="12">
      <c r="C422" s="65"/>
    </row>
    <row r="423" spans="1:2" ht="12">
      <c r="A423" s="295"/>
      <c r="B423" s="36"/>
    </row>
    <row r="424" spans="1:3" ht="12">
      <c r="A424" s="296"/>
      <c r="B424" s="34"/>
      <c r="C424" s="66"/>
    </row>
    <row r="426" spans="1:3" ht="12">
      <c r="A426" s="297"/>
      <c r="B426" s="35"/>
      <c r="C426" s="66"/>
    </row>
    <row r="428" spans="1:2" ht="12">
      <c r="A428" s="297"/>
      <c r="B428" s="35"/>
    </row>
    <row r="429" ht="12">
      <c r="C429" s="65"/>
    </row>
    <row r="430" spans="1:3" ht="12">
      <c r="A430" s="295"/>
      <c r="B430" s="36"/>
      <c r="C430" s="65"/>
    </row>
    <row r="431" spans="1:2" ht="12">
      <c r="A431" s="296"/>
      <c r="B431" s="34"/>
    </row>
    <row r="432" spans="1:3" ht="12">
      <c r="A432" s="296"/>
      <c r="B432" s="34"/>
      <c r="C432" s="66"/>
    </row>
    <row r="434" spans="1:3" ht="12">
      <c r="A434" s="297"/>
      <c r="B434" s="35"/>
      <c r="C434" s="66"/>
    </row>
    <row r="436" spans="1:2" ht="12">
      <c r="A436" s="297"/>
      <c r="B436" s="35"/>
    </row>
    <row r="437" ht="12">
      <c r="C437" s="65"/>
    </row>
    <row r="438" spans="1:2" ht="12">
      <c r="A438" s="295"/>
      <c r="B438" s="36"/>
    </row>
    <row r="439" spans="1:3" ht="12">
      <c r="A439" s="296"/>
      <c r="B439" s="34"/>
      <c r="C439" s="66"/>
    </row>
    <row r="441" spans="1:3" ht="12">
      <c r="A441" s="297"/>
      <c r="B441" s="35"/>
      <c r="C441" s="66"/>
    </row>
    <row r="443" spans="1:2" ht="12">
      <c r="A443" s="297"/>
      <c r="B443" s="35"/>
    </row>
    <row r="444" ht="12">
      <c r="C444" s="65"/>
    </row>
    <row r="445" spans="1:2" ht="12">
      <c r="A445" s="295"/>
      <c r="B445" s="36"/>
    </row>
    <row r="446" spans="1:3" ht="12">
      <c r="A446" s="296"/>
      <c r="B446" s="34"/>
      <c r="C446" s="66"/>
    </row>
    <row r="448" spans="1:3" ht="12">
      <c r="A448" s="297"/>
      <c r="B448" s="35"/>
      <c r="C448" s="66"/>
    </row>
    <row r="450" spans="1:2" ht="12">
      <c r="A450" s="297"/>
      <c r="B450" s="35"/>
    </row>
    <row r="451" ht="12">
      <c r="C451" s="65"/>
    </row>
    <row r="452" spans="1:2" ht="12">
      <c r="A452" s="295"/>
      <c r="B452" s="36"/>
    </row>
    <row r="453" spans="1:3" ht="12">
      <c r="A453" s="296"/>
      <c r="B453" s="34"/>
      <c r="C453" s="66"/>
    </row>
    <row r="455" spans="1:3" ht="12">
      <c r="A455" s="297"/>
      <c r="B455" s="35"/>
      <c r="C455" s="66"/>
    </row>
    <row r="457" spans="1:2" ht="12">
      <c r="A457" s="297"/>
      <c r="B457" s="35"/>
    </row>
    <row r="458" ht="12">
      <c r="C458" s="65"/>
    </row>
    <row r="459" spans="1:2" ht="12">
      <c r="A459" s="295"/>
      <c r="B459" s="36"/>
    </row>
    <row r="460" spans="1:3" ht="12">
      <c r="A460" s="296"/>
      <c r="B460" s="34"/>
      <c r="C460" s="66"/>
    </row>
    <row r="461" ht="12">
      <c r="C461" s="66"/>
    </row>
    <row r="462" spans="1:3" ht="12">
      <c r="A462" s="297"/>
      <c r="B462" s="35"/>
      <c r="C462" s="66"/>
    </row>
    <row r="464" spans="1:2" ht="12">
      <c r="A464" s="297"/>
      <c r="B464" s="35"/>
    </row>
    <row r="465" ht="12">
      <c r="C465" s="65"/>
    </row>
    <row r="466" spans="1:2" ht="12">
      <c r="A466" s="295"/>
      <c r="B466" s="36"/>
    </row>
    <row r="467" spans="1:3" ht="12">
      <c r="A467" s="296"/>
      <c r="B467" s="34"/>
      <c r="C467" s="66"/>
    </row>
    <row r="469" spans="1:3" ht="12">
      <c r="A469" s="297"/>
      <c r="B469" s="35"/>
      <c r="C469" s="66"/>
    </row>
    <row r="471" spans="1:2" ht="12">
      <c r="A471" s="297"/>
      <c r="B471" s="35"/>
    </row>
    <row r="472" ht="12">
      <c r="C472" s="65"/>
    </row>
    <row r="473" spans="1:2" ht="12">
      <c r="A473" s="295"/>
      <c r="B473" s="36"/>
    </row>
    <row r="474" spans="1:3" ht="12">
      <c r="A474" s="296"/>
      <c r="B474" s="34"/>
      <c r="C474" s="66"/>
    </row>
    <row r="476" spans="1:3" ht="12">
      <c r="A476" s="297"/>
      <c r="B476" s="35"/>
      <c r="C476" s="66"/>
    </row>
    <row r="478" spans="1:2" ht="12">
      <c r="A478" s="297"/>
      <c r="B478" s="35"/>
    </row>
    <row r="479" ht="12">
      <c r="C479" s="65"/>
    </row>
    <row r="480" spans="1:2" ht="12">
      <c r="A480" s="295"/>
      <c r="B480" s="36"/>
    </row>
    <row r="481" spans="1:3" ht="12">
      <c r="A481" s="296"/>
      <c r="B481" s="34"/>
      <c r="C481" s="66"/>
    </row>
    <row r="483" spans="1:3" ht="12">
      <c r="A483" s="297"/>
      <c r="B483" s="35"/>
      <c r="C483" s="66"/>
    </row>
    <row r="485" spans="1:2" ht="12">
      <c r="A485" s="297"/>
      <c r="B485" s="35"/>
    </row>
    <row r="486" ht="12">
      <c r="C486" s="65"/>
    </row>
    <row r="487" spans="1:3" ht="12">
      <c r="A487" s="295"/>
      <c r="B487" s="36"/>
      <c r="C487" s="65"/>
    </row>
    <row r="488" spans="1:3" ht="12">
      <c r="A488" s="296"/>
      <c r="B488" s="34"/>
      <c r="C488" s="66"/>
    </row>
    <row r="489" spans="1:2" ht="12">
      <c r="A489" s="296"/>
      <c r="B489" s="34"/>
    </row>
    <row r="490" spans="1:3" ht="12">
      <c r="A490" s="297"/>
      <c r="B490" s="35"/>
      <c r="C490" s="66"/>
    </row>
    <row r="492" spans="1:2" ht="12">
      <c r="A492" s="297"/>
      <c r="B492" s="35"/>
    </row>
    <row r="493" ht="12">
      <c r="C493" s="65"/>
    </row>
    <row r="494" spans="1:3" ht="12">
      <c r="A494" s="295"/>
      <c r="B494" s="36"/>
      <c r="C494" s="65"/>
    </row>
    <row r="495" spans="1:2" ht="12">
      <c r="A495" s="296"/>
      <c r="B495" s="34"/>
    </row>
    <row r="496" spans="1:3" ht="12">
      <c r="A496" s="296"/>
      <c r="B496" s="34"/>
      <c r="C496" s="66"/>
    </row>
    <row r="498" spans="1:3" ht="12">
      <c r="A498" s="297"/>
      <c r="B498" s="35"/>
      <c r="C498" s="66"/>
    </row>
    <row r="500" spans="1:2" ht="12">
      <c r="A500" s="297"/>
      <c r="B500" s="35"/>
    </row>
    <row r="501" ht="12">
      <c r="C501" s="65"/>
    </row>
    <row r="502" spans="1:2" ht="12">
      <c r="A502" s="295"/>
      <c r="B502" s="36"/>
    </row>
    <row r="503" spans="1:3" ht="12">
      <c r="A503" s="296"/>
      <c r="B503" s="34"/>
      <c r="C503" s="66"/>
    </row>
    <row r="505" spans="1:3" ht="12">
      <c r="A505" s="297"/>
      <c r="B505" s="35"/>
      <c r="C505" s="66"/>
    </row>
    <row r="507" spans="1:2" ht="12">
      <c r="A507" s="297"/>
      <c r="B507" s="35"/>
    </row>
    <row r="508" ht="12">
      <c r="C508" s="65"/>
    </row>
    <row r="509" spans="1:2" ht="12">
      <c r="A509" s="295"/>
      <c r="B509" s="36"/>
    </row>
    <row r="510" spans="1:3" ht="12">
      <c r="A510" s="296"/>
      <c r="B510" s="34"/>
      <c r="C510" s="66"/>
    </row>
    <row r="512" spans="1:3" ht="12">
      <c r="A512" s="297"/>
      <c r="B512" s="35"/>
      <c r="C512" s="66"/>
    </row>
    <row r="514" spans="1:2" ht="12">
      <c r="A514" s="297"/>
      <c r="B514" s="35"/>
    </row>
    <row r="515" ht="12">
      <c r="C515" s="65"/>
    </row>
    <row r="516" spans="1:2" ht="12">
      <c r="A516" s="295"/>
      <c r="B516" s="36"/>
    </row>
    <row r="517" spans="1:3" ht="12">
      <c r="A517" s="296"/>
      <c r="B517" s="34"/>
      <c r="C517" s="66"/>
    </row>
    <row r="518" ht="12">
      <c r="C518" s="66"/>
    </row>
    <row r="519" spans="1:3" ht="12">
      <c r="A519" s="297"/>
      <c r="B519" s="35"/>
      <c r="C519" s="66"/>
    </row>
    <row r="521" spans="1:2" ht="12">
      <c r="A521" s="297"/>
      <c r="B521" s="35"/>
    </row>
    <row r="522" ht="12">
      <c r="C522" s="65"/>
    </row>
    <row r="523" spans="1:2" ht="12">
      <c r="A523" s="295"/>
      <c r="B523" s="36"/>
    </row>
    <row r="524" spans="1:3" ht="12">
      <c r="A524" s="296"/>
      <c r="B524" s="34"/>
      <c r="C524" s="66"/>
    </row>
    <row r="526" spans="1:3" ht="12">
      <c r="A526" s="297"/>
      <c r="B526" s="35"/>
      <c r="C526" s="66"/>
    </row>
    <row r="528" spans="1:2" ht="12">
      <c r="A528" s="297"/>
      <c r="B528" s="35"/>
    </row>
    <row r="529" ht="12">
      <c r="C529" s="65"/>
    </row>
    <row r="530" spans="1:2" ht="12">
      <c r="A530" s="295"/>
      <c r="B530" s="36"/>
    </row>
    <row r="531" spans="1:3" ht="12">
      <c r="A531" s="296"/>
      <c r="B531" s="34"/>
      <c r="C531" s="66"/>
    </row>
    <row r="533" spans="1:3" ht="12">
      <c r="A533" s="297"/>
      <c r="B533" s="35"/>
      <c r="C533" s="66"/>
    </row>
    <row r="535" spans="1:2" ht="12">
      <c r="A535" s="297"/>
      <c r="B535" s="35"/>
    </row>
    <row r="536" ht="12">
      <c r="C536" s="65"/>
    </row>
    <row r="537" spans="1:2" ht="12">
      <c r="A537" s="295"/>
      <c r="B537" s="36"/>
    </row>
    <row r="538" spans="1:3" ht="12">
      <c r="A538" s="296"/>
      <c r="B538" s="34"/>
      <c r="C538" s="66"/>
    </row>
    <row r="540" spans="1:3" ht="12">
      <c r="A540" s="297"/>
      <c r="B540" s="35"/>
      <c r="C540" s="66"/>
    </row>
    <row r="542" spans="1:2" ht="12">
      <c r="A542" s="297"/>
      <c r="B542" s="35"/>
    </row>
    <row r="543" ht="12">
      <c r="C543" s="65"/>
    </row>
    <row r="544" spans="1:2" ht="12">
      <c r="A544" s="295"/>
      <c r="B544" s="36"/>
    </row>
    <row r="545" spans="1:3" ht="12">
      <c r="A545" s="296"/>
      <c r="B545" s="34"/>
      <c r="C545" s="66"/>
    </row>
    <row r="547" spans="1:3" ht="12">
      <c r="A547" s="297"/>
      <c r="B547" s="35"/>
      <c r="C547" s="66"/>
    </row>
    <row r="549" spans="1:2" ht="12">
      <c r="A549" s="297"/>
      <c r="B549" s="35"/>
    </row>
    <row r="550" ht="12">
      <c r="C550" s="65"/>
    </row>
    <row r="551" spans="1:2" ht="12">
      <c r="A551" s="295"/>
      <c r="B551" s="36"/>
    </row>
    <row r="552" spans="1:3" ht="12">
      <c r="A552" s="296"/>
      <c r="B552" s="34"/>
      <c r="C552" s="66"/>
    </row>
    <row r="554" spans="1:3" ht="12">
      <c r="A554" s="297"/>
      <c r="B554" s="35"/>
      <c r="C554" s="66"/>
    </row>
    <row r="555" ht="12">
      <c r="C555" s="66"/>
    </row>
    <row r="556" spans="1:3" ht="12">
      <c r="A556" s="297"/>
      <c r="B556" s="35"/>
      <c r="C556" s="66"/>
    </row>
    <row r="557" spans="1:3" ht="12">
      <c r="A557" s="297"/>
      <c r="B557" s="35"/>
      <c r="C557" s="65"/>
    </row>
    <row r="558" spans="1:2" ht="12">
      <c r="A558" s="300"/>
      <c r="B558" s="37"/>
    </row>
    <row r="559" spans="1:3" ht="12">
      <c r="A559" s="296"/>
      <c r="B559" s="34"/>
      <c r="C559" s="66"/>
    </row>
    <row r="561" spans="1:3" ht="12">
      <c r="A561" s="297"/>
      <c r="B561" s="39"/>
      <c r="C561" s="66"/>
    </row>
    <row r="563" spans="1:2" ht="12">
      <c r="A563" s="297"/>
      <c r="B563" s="39"/>
    </row>
    <row r="564" ht="12">
      <c r="C564" s="65"/>
    </row>
    <row r="565" spans="1:2" ht="12">
      <c r="A565" s="295"/>
      <c r="B565" s="36"/>
    </row>
    <row r="566" spans="1:3" ht="12">
      <c r="A566" s="296"/>
      <c r="B566" s="34"/>
      <c r="C566" s="66"/>
    </row>
    <row r="568" spans="1:3" ht="12">
      <c r="A568" s="297"/>
      <c r="B568" s="35"/>
      <c r="C568" s="66"/>
    </row>
    <row r="570" spans="1:2" ht="12">
      <c r="A570" s="297"/>
      <c r="B570" s="35"/>
    </row>
    <row r="571" ht="12">
      <c r="C571" s="65"/>
    </row>
    <row r="572" spans="1:2" ht="12">
      <c r="A572" s="295"/>
      <c r="B572" s="36"/>
    </row>
    <row r="573" spans="1:3" ht="12">
      <c r="A573" s="296"/>
      <c r="B573" s="34"/>
      <c r="C573" s="66"/>
    </row>
    <row r="575" spans="1:3" ht="12">
      <c r="A575" s="297"/>
      <c r="B575" s="35"/>
      <c r="C575" s="66"/>
    </row>
    <row r="577" spans="1:2" ht="12">
      <c r="A577" s="297"/>
      <c r="B577" s="35"/>
    </row>
    <row r="578" ht="12">
      <c r="C578" s="65"/>
    </row>
    <row r="579" spans="1:2" ht="12">
      <c r="A579" s="295"/>
      <c r="B579" s="36"/>
    </row>
    <row r="580" spans="1:3" ht="12">
      <c r="A580" s="296"/>
      <c r="B580" s="34"/>
      <c r="C580" s="66"/>
    </row>
    <row r="582" spans="1:3" ht="12">
      <c r="A582" s="297"/>
      <c r="B582" s="35"/>
      <c r="C582" s="66"/>
    </row>
    <row r="584" spans="1:2" ht="12">
      <c r="A584" s="297"/>
      <c r="B584" s="35"/>
    </row>
    <row r="585" ht="12">
      <c r="C585" s="65"/>
    </row>
    <row r="586" spans="1:2" ht="12">
      <c r="A586" s="295"/>
      <c r="B586" s="36"/>
    </row>
    <row r="587" spans="1:3" ht="12">
      <c r="A587" s="296"/>
      <c r="B587" s="34"/>
      <c r="C587" s="66"/>
    </row>
    <row r="589" spans="1:3" ht="12">
      <c r="A589" s="297"/>
      <c r="B589" s="35"/>
      <c r="C589" s="66"/>
    </row>
    <row r="591" spans="1:3" ht="12">
      <c r="A591" s="297"/>
      <c r="B591" s="35"/>
      <c r="C591" s="66"/>
    </row>
    <row r="593" spans="1:3" ht="12">
      <c r="A593" s="297"/>
      <c r="B593" s="35"/>
      <c r="C593" s="66"/>
    </row>
    <row r="595" spans="1:2" ht="12">
      <c r="A595" s="297"/>
      <c r="B595" s="35"/>
    </row>
    <row r="598" spans="1:2" ht="12">
      <c r="A598" s="298"/>
      <c r="B598" s="35"/>
    </row>
    <row r="600" spans="1:3" ht="12">
      <c r="A600" s="298"/>
      <c r="B600" s="35"/>
      <c r="C600" s="86"/>
    </row>
    <row r="601" ht="12">
      <c r="C601" s="65"/>
    </row>
    <row r="602" spans="1:2" ht="12">
      <c r="A602" s="298"/>
      <c r="B602" s="36"/>
    </row>
    <row r="603" spans="1:3" ht="12">
      <c r="A603" s="296"/>
      <c r="B603" s="34"/>
      <c r="C603" s="66"/>
    </row>
    <row r="605" spans="1:3" ht="12">
      <c r="A605" s="297"/>
      <c r="B605" s="35"/>
      <c r="C605" s="86"/>
    </row>
    <row r="606" ht="12">
      <c r="C606" s="65"/>
    </row>
    <row r="607" spans="1:2" ht="12">
      <c r="A607" s="298"/>
      <c r="B607" s="36"/>
    </row>
    <row r="608" spans="1:3" ht="12">
      <c r="A608" s="296"/>
      <c r="B608" s="34"/>
      <c r="C608" s="66"/>
    </row>
    <row r="610" spans="1:3" ht="12">
      <c r="A610" s="297"/>
      <c r="B610" s="35"/>
      <c r="C610" s="66"/>
    </row>
    <row r="612" spans="1:3" ht="12">
      <c r="A612" s="297"/>
      <c r="B612" s="35"/>
      <c r="C612" s="66"/>
    </row>
    <row r="614" spans="1:2" ht="12">
      <c r="A614" s="297"/>
      <c r="B614" s="35"/>
    </row>
    <row r="617" spans="1:2" ht="12">
      <c r="A617" s="298"/>
      <c r="B617" s="35"/>
    </row>
    <row r="619" spans="1:3" ht="12">
      <c r="A619" s="301"/>
      <c r="B619" s="39"/>
      <c r="C619" s="86"/>
    </row>
    <row r="620" ht="12">
      <c r="C620" s="65"/>
    </row>
    <row r="621" spans="1:3" ht="12">
      <c r="A621" s="301"/>
      <c r="B621" s="37"/>
      <c r="C621" s="65"/>
    </row>
    <row r="622" spans="1:3" ht="12">
      <c r="A622" s="299"/>
      <c r="B622" s="34"/>
      <c r="C622" s="66"/>
    </row>
    <row r="623" spans="1:3" ht="12">
      <c r="A623" s="296"/>
      <c r="B623" s="34"/>
      <c r="C623" s="65"/>
    </row>
    <row r="624" spans="1:2" ht="12">
      <c r="A624" s="297"/>
      <c r="B624" s="35"/>
    </row>
    <row r="625" spans="1:3" ht="12">
      <c r="A625" s="296"/>
      <c r="B625" s="34"/>
      <c r="C625" s="65"/>
    </row>
    <row r="626" spans="1:3" ht="12">
      <c r="A626" s="301"/>
      <c r="B626" s="37"/>
      <c r="C626" s="65"/>
    </row>
    <row r="627" spans="1:3" ht="12">
      <c r="A627" s="299"/>
      <c r="B627" s="38"/>
      <c r="C627" s="66"/>
    </row>
    <row r="628" spans="1:2" ht="12">
      <c r="A628" s="299"/>
      <c r="B628" s="38"/>
    </row>
    <row r="629" spans="1:2" ht="12">
      <c r="A629" s="297"/>
      <c r="B629" s="35"/>
    </row>
    <row r="631" ht="12">
      <c r="A631" s="299"/>
    </row>
    <row r="632" ht="12">
      <c r="A632" s="300"/>
    </row>
    <row r="633" spans="1:3" ht="12">
      <c r="A633" s="40"/>
      <c r="B633" s="41"/>
      <c r="C633" s="68"/>
    </row>
    <row r="634" ht="12">
      <c r="B634" s="31"/>
    </row>
    <row r="635" spans="1:2" ht="12">
      <c r="A635" s="297"/>
      <c r="B635" s="39"/>
    </row>
    <row r="636" ht="12">
      <c r="A636" s="299"/>
    </row>
    <row r="637" ht="12">
      <c r="A637" s="300"/>
    </row>
    <row r="638" spans="1:3" ht="12">
      <c r="A638" s="42"/>
      <c r="B638" s="31"/>
      <c r="C638" s="68"/>
    </row>
    <row r="639" spans="1:2" ht="12">
      <c r="A639" s="42"/>
      <c r="B639" s="31"/>
    </row>
    <row r="640" spans="1:2" ht="12">
      <c r="A640" s="297"/>
      <c r="B640" s="39"/>
    </row>
    <row r="641" ht="12">
      <c r="A641" s="299"/>
    </row>
    <row r="642" ht="12">
      <c r="A642" s="300"/>
    </row>
    <row r="643" spans="1:3" ht="12">
      <c r="A643" s="42"/>
      <c r="B643" s="31"/>
      <c r="C643" s="68"/>
    </row>
    <row r="644" spans="1:2" ht="12">
      <c r="A644" s="42"/>
      <c r="B644" s="31"/>
    </row>
    <row r="645" spans="1:2" ht="12">
      <c r="A645" s="297"/>
      <c r="B645" s="39"/>
    </row>
    <row r="646" ht="12">
      <c r="A646" s="299"/>
    </row>
    <row r="647" ht="12">
      <c r="A647" s="300"/>
    </row>
    <row r="648" spans="1:3" ht="12">
      <c r="A648" s="42"/>
      <c r="B648" s="31"/>
      <c r="C648" s="68"/>
    </row>
    <row r="649" ht="12">
      <c r="A649" s="300"/>
    </row>
    <row r="650" spans="1:2" ht="12">
      <c r="A650" s="297"/>
      <c r="B650" s="39"/>
    </row>
    <row r="651" ht="12">
      <c r="A651" s="300"/>
    </row>
    <row r="652" ht="12">
      <c r="A652" s="300"/>
    </row>
    <row r="653" spans="1:2" ht="12">
      <c r="A653" s="42"/>
      <c r="B653" s="31"/>
    </row>
    <row r="654" ht="12">
      <c r="A654" s="300"/>
    </row>
    <row r="655" ht="12">
      <c r="A655" s="300"/>
    </row>
    <row r="656" spans="1:2" ht="12">
      <c r="A656" s="42"/>
      <c r="B656" s="31"/>
    </row>
    <row r="657" ht="12">
      <c r="A657" s="300"/>
    </row>
    <row r="658" ht="12">
      <c r="A658" s="300"/>
    </row>
    <row r="659" spans="1:2" ht="12">
      <c r="A659" s="42"/>
      <c r="B659" s="31"/>
    </row>
    <row r="660" spans="1:2" ht="12">
      <c r="A660" s="42"/>
      <c r="B660" s="31"/>
    </row>
    <row r="661" spans="1:2" ht="12">
      <c r="A661" s="42"/>
      <c r="B661" s="31"/>
    </row>
    <row r="662" ht="12">
      <c r="A662" s="300"/>
    </row>
    <row r="663" ht="12">
      <c r="A663" s="300"/>
    </row>
    <row r="664" spans="1:2" ht="12">
      <c r="A664" s="42"/>
      <c r="B664" s="33"/>
    </row>
    <row r="665" ht="12">
      <c r="A665" s="300"/>
    </row>
    <row r="666" ht="12">
      <c r="A666" s="300"/>
    </row>
    <row r="667" spans="1:2" ht="12">
      <c r="A667" s="42"/>
      <c r="B667" s="31"/>
    </row>
    <row r="668" ht="12">
      <c r="A668" s="300"/>
    </row>
    <row r="669" ht="12">
      <c r="A669" s="300"/>
    </row>
    <row r="670" spans="1:2" ht="12">
      <c r="A670" s="42"/>
      <c r="B670" s="31"/>
    </row>
    <row r="671" ht="12">
      <c r="A671" s="300"/>
    </row>
    <row r="672" ht="12">
      <c r="A672" s="300"/>
    </row>
    <row r="673" spans="1:2" ht="12">
      <c r="A673" s="42"/>
      <c r="B673" s="31"/>
    </row>
    <row r="674" ht="12">
      <c r="A674" s="300"/>
    </row>
    <row r="675" ht="12">
      <c r="A675" s="300"/>
    </row>
    <row r="676" spans="1:2" ht="12">
      <c r="A676" s="42"/>
      <c r="B676" s="31"/>
    </row>
    <row r="677" ht="12">
      <c r="A677" s="300"/>
    </row>
    <row r="678" ht="12">
      <c r="A678" s="300"/>
    </row>
    <row r="679" spans="1:2" ht="12">
      <c r="A679" s="42"/>
      <c r="B679" s="31"/>
    </row>
    <row r="680" ht="12">
      <c r="A680" s="300"/>
    </row>
    <row r="681" ht="12">
      <c r="A681" s="300"/>
    </row>
    <row r="682" spans="1:2" ht="12">
      <c r="A682" s="42"/>
      <c r="B682" s="31"/>
    </row>
    <row r="683" ht="12">
      <c r="A683" s="300"/>
    </row>
    <row r="684" ht="12">
      <c r="A684" s="300"/>
    </row>
    <row r="685" spans="1:2" ht="12">
      <c r="A685" s="42"/>
      <c r="B685" s="31"/>
    </row>
    <row r="686" ht="12">
      <c r="A686" s="300"/>
    </row>
    <row r="687" ht="12">
      <c r="A687" s="300"/>
    </row>
    <row r="688" spans="1:2" ht="12">
      <c r="A688" s="42"/>
      <c r="B688" s="31"/>
    </row>
    <row r="689" ht="12">
      <c r="A689" s="300"/>
    </row>
    <row r="690" ht="12">
      <c r="A690" s="300"/>
    </row>
    <row r="691" spans="1:2" ht="12">
      <c r="A691" s="42"/>
      <c r="B691" s="31"/>
    </row>
    <row r="692" ht="12">
      <c r="B692" s="31"/>
    </row>
    <row r="693" ht="12">
      <c r="A693" s="300"/>
    </row>
    <row r="694" spans="1:2" ht="12">
      <c r="A694" s="42"/>
      <c r="B694" s="31"/>
    </row>
    <row r="695" spans="1:2" ht="12">
      <c r="A695" s="42"/>
      <c r="B695" s="31"/>
    </row>
    <row r="696" ht="12">
      <c r="A696" s="300"/>
    </row>
    <row r="697" spans="1:3" ht="12">
      <c r="A697" s="42"/>
      <c r="B697" s="31"/>
      <c r="C697" s="68"/>
    </row>
    <row r="698" spans="1:2" ht="12">
      <c r="A698" s="42"/>
      <c r="B698" s="31"/>
    </row>
    <row r="699" spans="1:2" ht="12">
      <c r="A699" s="297"/>
      <c r="B699" s="39"/>
    </row>
    <row r="700" spans="1:2" ht="12">
      <c r="A700" s="42"/>
      <c r="B700" s="31"/>
    </row>
    <row r="701" ht="12">
      <c r="A701" s="300"/>
    </row>
    <row r="702" spans="1:2" ht="12">
      <c r="A702" s="300"/>
      <c r="B702" s="39"/>
    </row>
    <row r="703" spans="1:2" ht="12">
      <c r="A703" s="300"/>
      <c r="B703" s="39"/>
    </row>
    <row r="704" ht="12">
      <c r="A704" s="300"/>
    </row>
    <row r="705" spans="1:2" ht="12">
      <c r="A705" s="42"/>
      <c r="B705" s="31"/>
    </row>
    <row r="706" spans="1:2" ht="12">
      <c r="A706" s="300"/>
      <c r="B706" s="39"/>
    </row>
    <row r="707" ht="12">
      <c r="A707" s="300"/>
    </row>
    <row r="708" spans="1:2" ht="12">
      <c r="A708" s="42"/>
      <c r="B708" s="31"/>
    </row>
    <row r="709" spans="1:2" ht="12">
      <c r="A709" s="300"/>
      <c r="B709" s="39"/>
    </row>
    <row r="710" ht="12">
      <c r="A710" s="300"/>
    </row>
    <row r="711" spans="1:2" ht="12">
      <c r="A711" s="42"/>
      <c r="B711" s="31"/>
    </row>
    <row r="712" spans="1:2" ht="12">
      <c r="A712" s="300"/>
      <c r="B712" s="39"/>
    </row>
    <row r="713" ht="12">
      <c r="A713" s="300"/>
    </row>
    <row r="714" spans="1:2" ht="12">
      <c r="A714" s="42"/>
      <c r="B714" s="31"/>
    </row>
    <row r="715" ht="12">
      <c r="A715" s="300"/>
    </row>
    <row r="716" ht="12">
      <c r="A716" s="300"/>
    </row>
    <row r="717" spans="1:2" ht="12">
      <c r="A717" s="42"/>
      <c r="B717" s="31"/>
    </row>
    <row r="718" ht="12">
      <c r="A718" s="300"/>
    </row>
    <row r="719" ht="12">
      <c r="A719" s="300"/>
    </row>
    <row r="720" spans="1:2" ht="12">
      <c r="A720" s="42"/>
      <c r="B720" s="31"/>
    </row>
    <row r="721" ht="12">
      <c r="A721" s="300"/>
    </row>
    <row r="722" spans="1:2" ht="12">
      <c r="A722" s="300"/>
      <c r="B722" s="42"/>
    </row>
    <row r="723" spans="1:2" ht="12">
      <c r="A723" s="42"/>
      <c r="B723" s="31"/>
    </row>
    <row r="724" spans="1:2" ht="12">
      <c r="A724" s="42"/>
      <c r="B724" s="31"/>
    </row>
    <row r="725" spans="1:2" ht="12">
      <c r="A725" s="42"/>
      <c r="B725" s="31"/>
    </row>
    <row r="726" ht="12">
      <c r="A726" s="300"/>
    </row>
    <row r="727" ht="12">
      <c r="A727" s="300"/>
    </row>
    <row r="728" spans="1:2" ht="12">
      <c r="A728" s="42"/>
      <c r="B728" s="31"/>
    </row>
    <row r="729" ht="12">
      <c r="A729" s="300"/>
    </row>
    <row r="730" ht="12">
      <c r="A730" s="300"/>
    </row>
    <row r="731" spans="1:2" ht="12">
      <c r="A731" s="42"/>
      <c r="B731" s="31"/>
    </row>
    <row r="732" spans="1:2" ht="12">
      <c r="A732" s="42"/>
      <c r="B732" s="31"/>
    </row>
    <row r="733" spans="1:2" ht="12">
      <c r="A733" s="42"/>
      <c r="B733" s="31"/>
    </row>
    <row r="734" spans="1:2" ht="12">
      <c r="A734" s="42"/>
      <c r="B734" s="31"/>
    </row>
    <row r="735" spans="1:2" ht="12">
      <c r="A735" s="42"/>
      <c r="B735" s="31"/>
    </row>
    <row r="736" spans="1:2" ht="12">
      <c r="A736" s="42"/>
      <c r="B736" s="31"/>
    </row>
    <row r="737" ht="12">
      <c r="A737" s="300"/>
    </row>
    <row r="738" spans="1:2" ht="12">
      <c r="A738" s="300"/>
      <c r="B738" s="31"/>
    </row>
    <row r="739" spans="1:2" ht="12">
      <c r="A739" s="302"/>
      <c r="B739" s="31"/>
    </row>
    <row r="740" spans="1:2" ht="12">
      <c r="A740" s="42"/>
      <c r="B740" s="31"/>
    </row>
    <row r="741" spans="1:2" ht="12">
      <c r="A741" s="42"/>
      <c r="B741" s="31"/>
    </row>
    <row r="742" spans="1:2" ht="12">
      <c r="A742" s="42"/>
      <c r="B742" s="31"/>
    </row>
    <row r="743" spans="1:2" ht="12">
      <c r="A743" s="42"/>
      <c r="B743" s="31"/>
    </row>
    <row r="744" spans="1:2" ht="12">
      <c r="A744" s="42"/>
      <c r="B744" s="31"/>
    </row>
    <row r="745" ht="12">
      <c r="A745" s="300"/>
    </row>
    <row r="746" ht="12">
      <c r="A746" s="300"/>
    </row>
    <row r="747" spans="1:2" ht="12">
      <c r="A747" s="42"/>
      <c r="B747" s="31"/>
    </row>
    <row r="748" ht="12">
      <c r="B748" s="31"/>
    </row>
    <row r="749" spans="1:2" ht="12">
      <c r="A749" s="300"/>
      <c r="B749" s="31"/>
    </row>
    <row r="750" spans="1:2" ht="12">
      <c r="A750" s="42"/>
      <c r="B750" s="31"/>
    </row>
    <row r="751" spans="1:2" ht="12">
      <c r="A751" s="42"/>
      <c r="B751" s="31"/>
    </row>
    <row r="752" spans="1:2" ht="12">
      <c r="A752" s="300"/>
      <c r="B752" s="31"/>
    </row>
    <row r="753" spans="1:3" ht="12">
      <c r="A753" s="42"/>
      <c r="B753" s="31"/>
      <c r="C753" s="68"/>
    </row>
    <row r="754" ht="12">
      <c r="B754" s="31"/>
    </row>
    <row r="755" spans="1:2" ht="12">
      <c r="A755" s="295"/>
      <c r="B755" s="39"/>
    </row>
    <row r="756" ht="12">
      <c r="B756" s="31"/>
    </row>
    <row r="757" spans="1:2" ht="12">
      <c r="A757" s="300"/>
      <c r="B757" s="39"/>
    </row>
    <row r="758" ht="12">
      <c r="A758" s="300"/>
    </row>
    <row r="759" ht="12">
      <c r="A759" s="300"/>
    </row>
    <row r="760" spans="1:2" ht="12">
      <c r="A760" s="42"/>
      <c r="B760" s="31"/>
    </row>
    <row r="761" spans="1:2" ht="12">
      <c r="A761" s="42"/>
      <c r="B761" s="31"/>
    </row>
    <row r="762" ht="12">
      <c r="A762" s="300"/>
    </row>
    <row r="763" ht="12">
      <c r="A763" s="300"/>
    </row>
    <row r="764" spans="1:2" ht="12">
      <c r="A764" s="42"/>
      <c r="B764" s="31"/>
    </row>
    <row r="765" spans="1:2" ht="12">
      <c r="A765" s="42"/>
      <c r="B765" s="31"/>
    </row>
    <row r="766" spans="1:2" ht="12">
      <c r="A766" s="42"/>
      <c r="B766" s="31"/>
    </row>
    <row r="767" spans="1:2" ht="12">
      <c r="A767" s="42"/>
      <c r="B767" s="31"/>
    </row>
    <row r="768" spans="1:2" ht="12">
      <c r="A768" s="42"/>
      <c r="B768" s="31"/>
    </row>
    <row r="769" ht="12">
      <c r="A769" s="300"/>
    </row>
    <row r="770" ht="12">
      <c r="A770" s="300"/>
    </row>
    <row r="771" spans="1:2" ht="12">
      <c r="A771" s="42"/>
      <c r="B771" s="31"/>
    </row>
    <row r="772" spans="1:2" ht="12">
      <c r="A772" s="42"/>
      <c r="B772" s="31"/>
    </row>
    <row r="773" spans="1:2" ht="12">
      <c r="A773" s="42"/>
      <c r="B773" s="31"/>
    </row>
    <row r="774" spans="1:3" ht="12">
      <c r="A774" s="42"/>
      <c r="B774" s="31"/>
      <c r="C774" s="68"/>
    </row>
    <row r="775" spans="1:2" ht="12">
      <c r="A775" s="42"/>
      <c r="B775" s="31"/>
    </row>
    <row r="776" spans="1:2" ht="12">
      <c r="A776" s="297"/>
      <c r="B776" s="39"/>
    </row>
    <row r="777" spans="1:2" ht="12">
      <c r="A777" s="42"/>
      <c r="B777" s="31"/>
    </row>
    <row r="778" spans="1:2" ht="12">
      <c r="A778" s="300"/>
      <c r="B778" s="39"/>
    </row>
    <row r="779" ht="12">
      <c r="A779" s="300"/>
    </row>
    <row r="780" ht="12">
      <c r="A780" s="300"/>
    </row>
    <row r="781" spans="1:2" ht="12">
      <c r="A781" s="42"/>
      <c r="B781" s="31"/>
    </row>
    <row r="782" spans="1:2" ht="12">
      <c r="A782" s="42"/>
      <c r="B782" s="31"/>
    </row>
    <row r="783" ht="12">
      <c r="A783" s="300"/>
    </row>
    <row r="784" spans="1:2" ht="12">
      <c r="A784" s="42"/>
      <c r="B784" s="31"/>
    </row>
    <row r="785" ht="12">
      <c r="A785" s="300"/>
    </row>
    <row r="786" ht="12">
      <c r="A786" s="300"/>
    </row>
    <row r="787" spans="1:2" ht="12">
      <c r="A787" s="42"/>
      <c r="B787" s="31"/>
    </row>
    <row r="788" spans="1:2" ht="12">
      <c r="A788" s="42"/>
      <c r="B788" s="31"/>
    </row>
    <row r="789" ht="12">
      <c r="A789" s="300"/>
    </row>
    <row r="790" ht="12">
      <c r="A790" s="300"/>
    </row>
    <row r="791" spans="1:2" ht="12">
      <c r="A791" s="42"/>
      <c r="B791" s="31"/>
    </row>
    <row r="792" spans="1:3" ht="12">
      <c r="A792" s="299"/>
      <c r="C792" s="68"/>
    </row>
    <row r="794" spans="1:3" ht="12">
      <c r="A794" s="297"/>
      <c r="B794" s="39"/>
      <c r="C794" s="66"/>
    </row>
    <row r="796" spans="1:2" ht="12">
      <c r="A796" s="297"/>
      <c r="B796" s="35"/>
    </row>
    <row r="799" spans="1:2" ht="12">
      <c r="A799" s="298"/>
      <c r="B799" s="35"/>
    </row>
    <row r="801" spans="1:2" ht="12">
      <c r="A801" s="298"/>
      <c r="B801" s="35"/>
    </row>
    <row r="802" ht="12">
      <c r="C802" s="65"/>
    </row>
    <row r="803" spans="1:2" ht="12">
      <c r="A803" s="295"/>
      <c r="B803" s="36"/>
    </row>
    <row r="804" spans="1:3" ht="12">
      <c r="A804" s="296"/>
      <c r="B804" s="34"/>
      <c r="C804" s="66"/>
    </row>
    <row r="806" spans="1:3" ht="12">
      <c r="A806" s="297"/>
      <c r="B806" s="35"/>
      <c r="C806" s="66"/>
    </row>
    <row r="808" spans="1:2" ht="12">
      <c r="A808" s="297"/>
      <c r="B808" s="35"/>
    </row>
    <row r="809" ht="12">
      <c r="C809" s="65"/>
    </row>
    <row r="810" spans="1:2" ht="12">
      <c r="A810" s="295"/>
      <c r="B810" s="36"/>
    </row>
    <row r="811" spans="1:3" ht="12">
      <c r="A811" s="296"/>
      <c r="B811" s="34"/>
      <c r="C811" s="66"/>
    </row>
    <row r="813" spans="1:3" ht="12">
      <c r="A813" s="297"/>
      <c r="B813" s="35"/>
      <c r="C813" s="66"/>
    </row>
    <row r="815" spans="1:2" ht="12">
      <c r="A815" s="297"/>
      <c r="B815" s="35"/>
    </row>
    <row r="816" ht="12">
      <c r="C816" s="65"/>
    </row>
    <row r="817" spans="1:2" ht="12">
      <c r="A817" s="295"/>
      <c r="B817" s="36"/>
    </row>
    <row r="818" spans="1:3" ht="12">
      <c r="A818" s="296"/>
      <c r="B818" s="34"/>
      <c r="C818" s="66"/>
    </row>
    <row r="820" spans="1:3" ht="12">
      <c r="A820" s="297"/>
      <c r="B820" s="35"/>
      <c r="C820" s="66"/>
    </row>
    <row r="822" spans="1:2" ht="12">
      <c r="A822" s="297"/>
      <c r="B822" s="35"/>
    </row>
    <row r="823" ht="12">
      <c r="C823" s="65"/>
    </row>
    <row r="824" spans="1:3" ht="12">
      <c r="A824" s="295"/>
      <c r="B824" s="36"/>
      <c r="C824" s="65"/>
    </row>
    <row r="825" spans="1:3" ht="12">
      <c r="A825" s="296"/>
      <c r="B825" s="34"/>
      <c r="C825" s="65"/>
    </row>
    <row r="826" spans="1:3" ht="12">
      <c r="A826" s="296"/>
      <c r="B826" s="34"/>
      <c r="C826" s="65"/>
    </row>
    <row r="827" spans="1:3" ht="12">
      <c r="A827" s="296"/>
      <c r="B827" s="34"/>
      <c r="C827" s="65"/>
    </row>
    <row r="828" spans="1:2" ht="12">
      <c r="A828" s="296"/>
      <c r="B828" s="34"/>
    </row>
    <row r="829" spans="1:3" ht="12">
      <c r="A829" s="296"/>
      <c r="B829" s="34"/>
      <c r="C829" s="66"/>
    </row>
    <row r="831" spans="1:3" ht="12">
      <c r="A831" s="297"/>
      <c r="B831" s="35"/>
      <c r="C831" s="66"/>
    </row>
    <row r="833" spans="1:2" ht="12">
      <c r="A833" s="297"/>
      <c r="B833" s="35"/>
    </row>
    <row r="834" ht="12">
      <c r="C834" s="65"/>
    </row>
    <row r="835" spans="1:3" ht="12">
      <c r="A835" s="295"/>
      <c r="B835" s="36"/>
      <c r="C835" s="65"/>
    </row>
    <row r="836" spans="1:2" ht="12">
      <c r="A836" s="296"/>
      <c r="B836" s="34"/>
    </row>
    <row r="837" spans="1:3" ht="12">
      <c r="A837" s="296"/>
      <c r="B837" s="34"/>
      <c r="C837" s="66"/>
    </row>
    <row r="839" spans="1:3" ht="12">
      <c r="A839" s="297"/>
      <c r="B839" s="35"/>
      <c r="C839" s="66"/>
    </row>
    <row r="841" spans="1:2" ht="12">
      <c r="A841" s="297"/>
      <c r="B841" s="35"/>
    </row>
    <row r="842" ht="12">
      <c r="C842" s="65"/>
    </row>
    <row r="843" spans="1:3" ht="12">
      <c r="A843" s="295"/>
      <c r="B843" s="36"/>
      <c r="C843" s="65"/>
    </row>
    <row r="844" spans="1:2" ht="12">
      <c r="A844" s="296"/>
      <c r="B844" s="34"/>
    </row>
    <row r="845" spans="1:3" ht="12">
      <c r="A845" s="296"/>
      <c r="B845" s="34"/>
      <c r="C845" s="66"/>
    </row>
    <row r="847" spans="1:3" ht="12">
      <c r="A847" s="297"/>
      <c r="B847" s="35"/>
      <c r="C847" s="66"/>
    </row>
    <row r="849" spans="1:2" ht="12">
      <c r="A849" s="297"/>
      <c r="B849" s="35"/>
    </row>
    <row r="850" ht="12">
      <c r="C850" s="65"/>
    </row>
    <row r="851" spans="1:3" ht="12">
      <c r="A851" s="295"/>
      <c r="B851" s="36"/>
      <c r="C851" s="65"/>
    </row>
    <row r="852" spans="1:3" ht="12">
      <c r="A852" s="296"/>
      <c r="B852" s="34"/>
      <c r="C852" s="65"/>
    </row>
    <row r="853" spans="1:3" ht="12">
      <c r="A853" s="296"/>
      <c r="B853" s="34"/>
      <c r="C853" s="65"/>
    </row>
    <row r="854" spans="1:3" ht="12">
      <c r="A854" s="296"/>
      <c r="B854" s="34"/>
      <c r="C854" s="65"/>
    </row>
    <row r="855" spans="1:3" ht="12">
      <c r="A855" s="296"/>
      <c r="B855" s="34"/>
      <c r="C855" s="65"/>
    </row>
    <row r="856" spans="1:3" ht="12">
      <c r="A856" s="296"/>
      <c r="B856" s="34"/>
      <c r="C856" s="65"/>
    </row>
    <row r="857" spans="1:3" ht="12">
      <c r="A857" s="296"/>
      <c r="B857" s="34"/>
      <c r="C857" s="65"/>
    </row>
    <row r="858" spans="1:3" ht="12">
      <c r="A858" s="296"/>
      <c r="B858" s="34"/>
      <c r="C858" s="65"/>
    </row>
    <row r="859" spans="1:3" ht="12">
      <c r="A859" s="296"/>
      <c r="B859" s="34"/>
      <c r="C859" s="65"/>
    </row>
    <row r="860" spans="1:2" ht="12">
      <c r="A860" s="296"/>
      <c r="B860" s="34"/>
    </row>
    <row r="861" spans="1:3" ht="12">
      <c r="A861" s="296"/>
      <c r="B861" s="34"/>
      <c r="C861" s="66"/>
    </row>
    <row r="863" spans="1:3" ht="12">
      <c r="A863" s="297"/>
      <c r="B863" s="35"/>
      <c r="C863" s="66"/>
    </row>
    <row r="865" spans="1:2" ht="12">
      <c r="A865" s="297"/>
      <c r="B865" s="35"/>
    </row>
    <row r="866" ht="12">
      <c r="C866" s="65"/>
    </row>
    <row r="867" spans="1:3" ht="12">
      <c r="A867" s="295"/>
      <c r="B867" s="36"/>
      <c r="C867" s="65"/>
    </row>
    <row r="868" spans="1:3" ht="12">
      <c r="A868" s="296"/>
      <c r="B868" s="34"/>
      <c r="C868" s="65"/>
    </row>
    <row r="869" spans="1:3" ht="12">
      <c r="A869" s="296"/>
      <c r="B869" s="34"/>
      <c r="C869" s="65"/>
    </row>
    <row r="870" spans="1:3" ht="12">
      <c r="A870" s="296"/>
      <c r="B870" s="34"/>
      <c r="C870" s="65"/>
    </row>
    <row r="871" spans="1:3" ht="12">
      <c r="A871" s="296"/>
      <c r="B871" s="34"/>
      <c r="C871" s="65"/>
    </row>
    <row r="872" spans="1:2" ht="12">
      <c r="A872" s="296"/>
      <c r="B872" s="34"/>
    </row>
    <row r="873" spans="1:3" ht="12">
      <c r="A873" s="296"/>
      <c r="B873" s="34"/>
      <c r="C873" s="66"/>
    </row>
    <row r="875" spans="1:3" ht="12">
      <c r="A875" s="297"/>
      <c r="B875" s="35"/>
      <c r="C875" s="66"/>
    </row>
    <row r="877" spans="1:2" ht="12">
      <c r="A877" s="297"/>
      <c r="B877" s="35"/>
    </row>
    <row r="878" ht="12">
      <c r="C878" s="65"/>
    </row>
    <row r="879" spans="1:3" ht="12">
      <c r="A879" s="295"/>
      <c r="B879" s="36"/>
      <c r="C879" s="65"/>
    </row>
    <row r="880" spans="1:3" ht="12">
      <c r="A880" s="296"/>
      <c r="B880" s="34"/>
      <c r="C880" s="65"/>
    </row>
    <row r="881" spans="1:2" ht="12">
      <c r="A881" s="296"/>
      <c r="B881" s="34"/>
    </row>
    <row r="882" spans="1:2" ht="12">
      <c r="A882" s="296"/>
      <c r="B882" s="34"/>
    </row>
    <row r="883" ht="12">
      <c r="C883" s="66"/>
    </row>
    <row r="885" spans="1:3" ht="12">
      <c r="A885" s="297"/>
      <c r="B885" s="35"/>
      <c r="C885" s="66"/>
    </row>
    <row r="887" spans="1:2" ht="12">
      <c r="A887" s="297"/>
      <c r="B887" s="35"/>
    </row>
    <row r="888" ht="12">
      <c r="C888" s="65"/>
    </row>
    <row r="889" spans="1:2" ht="12">
      <c r="A889" s="295"/>
      <c r="B889" s="36"/>
    </row>
    <row r="890" spans="1:3" ht="12">
      <c r="A890" s="296"/>
      <c r="B890" s="34"/>
      <c r="C890" s="66"/>
    </row>
    <row r="892" spans="1:3" ht="12">
      <c r="A892" s="297"/>
      <c r="B892" s="35"/>
      <c r="C892" s="66"/>
    </row>
    <row r="894" spans="1:2" ht="12">
      <c r="A894" s="297"/>
      <c r="B894" s="35"/>
    </row>
    <row r="895" ht="12">
      <c r="C895" s="65"/>
    </row>
    <row r="896" spans="1:3" ht="12">
      <c r="A896" s="295"/>
      <c r="B896" s="36"/>
      <c r="C896" s="65"/>
    </row>
    <row r="897" spans="1:2" ht="12">
      <c r="A897" s="296"/>
      <c r="B897" s="34"/>
    </row>
    <row r="898" spans="1:3" ht="12">
      <c r="A898" s="296"/>
      <c r="B898" s="34"/>
      <c r="C898" s="66"/>
    </row>
    <row r="900" spans="1:3" ht="12">
      <c r="A900" s="297"/>
      <c r="B900" s="35"/>
      <c r="C900" s="66"/>
    </row>
    <row r="902" spans="1:2" ht="12">
      <c r="A902" s="297"/>
      <c r="B902" s="35"/>
    </row>
    <row r="903" ht="12">
      <c r="C903" s="65"/>
    </row>
    <row r="904" spans="1:3" ht="12">
      <c r="A904" s="295"/>
      <c r="B904" s="36"/>
      <c r="C904" s="65"/>
    </row>
    <row r="905" spans="1:3" ht="12">
      <c r="A905" s="296"/>
      <c r="B905" s="34"/>
      <c r="C905" s="65"/>
    </row>
    <row r="906" spans="1:3" ht="12">
      <c r="A906" s="296"/>
      <c r="B906" s="34"/>
      <c r="C906" s="65"/>
    </row>
    <row r="907" spans="1:3" ht="12">
      <c r="A907" s="296"/>
      <c r="B907" s="34"/>
      <c r="C907" s="65"/>
    </row>
    <row r="908" spans="1:3" ht="12">
      <c r="A908" s="296"/>
      <c r="B908" s="34"/>
      <c r="C908" s="65"/>
    </row>
    <row r="909" spans="1:3" ht="12">
      <c r="A909" s="296"/>
      <c r="B909" s="34"/>
      <c r="C909" s="65"/>
    </row>
    <row r="910" spans="1:3" ht="12">
      <c r="A910" s="296"/>
      <c r="B910" s="34"/>
      <c r="C910" s="65"/>
    </row>
    <row r="911" spans="1:3" ht="12">
      <c r="A911" s="296"/>
      <c r="B911" s="34"/>
      <c r="C911" s="65"/>
    </row>
    <row r="912" spans="1:3" ht="12">
      <c r="A912" s="296"/>
      <c r="B912" s="34"/>
      <c r="C912" s="65"/>
    </row>
    <row r="913" spans="1:3" ht="12">
      <c r="A913" s="296"/>
      <c r="B913" s="34"/>
      <c r="C913" s="65"/>
    </row>
    <row r="914" spans="1:2" ht="12">
      <c r="A914" s="296"/>
      <c r="B914" s="34"/>
    </row>
    <row r="915" spans="1:2" ht="12">
      <c r="A915" s="296"/>
      <c r="B915" s="34"/>
    </row>
    <row r="916" ht="12">
      <c r="C916" s="66"/>
    </row>
    <row r="918" spans="1:3" ht="12">
      <c r="A918" s="297"/>
      <c r="B918" s="35"/>
      <c r="C918" s="66"/>
    </row>
    <row r="920" spans="1:2" ht="12">
      <c r="A920" s="297"/>
      <c r="B920" s="35"/>
    </row>
  </sheetData>
  <sheetProtection/>
  <mergeCells count="3">
    <mergeCell ref="A1:E1"/>
    <mergeCell ref="A2:B2"/>
    <mergeCell ref="A3:B3"/>
  </mergeCells>
  <printOptions horizontalCentered="1"/>
  <pageMargins left="0.1968503937007874" right="0.1968503937007874" top="0.6299212598425197" bottom="0.6299212598425197" header="0.5118110236220472" footer="0.5118110236220472"/>
  <pageSetup firstPageNumber="658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Janković-Vlainić Jadranka</dc:creator>
  <cp:keywords/>
  <dc:description/>
  <cp:lastModifiedBy>mfkor</cp:lastModifiedBy>
  <cp:lastPrinted>2015-09-07T12:43:53Z</cp:lastPrinted>
  <dcterms:created xsi:type="dcterms:W3CDTF">2001-11-29T15:00:47Z</dcterms:created>
  <dcterms:modified xsi:type="dcterms:W3CDTF">2015-09-07T12:43:57Z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7HZZO - Izvršenje financijskog plana za I-VI 2015. - novčani tijek.xls</vt:lpwstr>
  </property>
</Properties>
</file>